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94" i="1" l="1"/>
  <c r="K93" i="1"/>
  <c r="K50" i="1"/>
  <c r="K37" i="1"/>
  <c r="K35" i="1"/>
  <c r="K31" i="1" l="1"/>
  <c r="K42" i="1"/>
  <c r="K21" i="1"/>
  <c r="K25" i="1"/>
  <c r="K23" i="1"/>
  <c r="K69" i="1"/>
  <c r="K99" i="1" l="1"/>
  <c r="K98" i="1"/>
  <c r="K67" i="1"/>
  <c r="K106" i="1"/>
  <c r="K105" i="1"/>
  <c r="K104" i="1"/>
  <c r="K103" i="1"/>
  <c r="K102" i="1"/>
  <c r="K101" i="1"/>
  <c r="K97" i="1"/>
  <c r="K96" i="1"/>
  <c r="K95" i="1"/>
  <c r="K60" i="1"/>
  <c r="K56" i="1"/>
  <c r="K55" i="1"/>
  <c r="K70" i="1"/>
  <c r="K71" i="1"/>
  <c r="K81" i="1"/>
  <c r="K92" i="1" l="1"/>
  <c r="K54" i="1"/>
  <c r="K100" i="1"/>
  <c r="K68" i="1"/>
  <c r="K75" i="1"/>
  <c r="K76" i="1"/>
  <c r="K79" i="1"/>
  <c r="K80" i="1"/>
  <c r="K78" i="1"/>
  <c r="K77" i="1"/>
  <c r="K72" i="1"/>
  <c r="K74" i="1" l="1"/>
  <c r="K47" i="1"/>
  <c r="K59" i="1" l="1"/>
  <c r="K58" i="1" s="1"/>
  <c r="K13" i="1"/>
  <c r="K26" i="1"/>
  <c r="K43" i="1"/>
  <c r="K41" i="1" s="1"/>
  <c r="K40" i="1"/>
  <c r="K39" i="1"/>
  <c r="K36" i="1"/>
  <c r="K34" i="1"/>
  <c r="K33" i="1"/>
  <c r="K32" i="1"/>
  <c r="K24" i="1"/>
  <c r="K22" i="1"/>
  <c r="K28" i="1"/>
  <c r="K27" i="1"/>
  <c r="K38" i="1" l="1"/>
  <c r="K12" i="1"/>
  <c r="K10" i="1" s="1"/>
  <c r="K11" i="1"/>
  <c r="K20" i="1"/>
  <c r="K19" i="1"/>
  <c r="K18" i="1"/>
  <c r="K17" i="1"/>
  <c r="K16" i="1"/>
  <c r="K15" i="1"/>
  <c r="K14" i="1" l="1"/>
  <c r="K108" i="1" s="1"/>
</calcChain>
</file>

<file path=xl/sharedStrings.xml><?xml version="1.0" encoding="utf-8"?>
<sst xmlns="http://schemas.openxmlformats.org/spreadsheetml/2006/main" count="152" uniqueCount="113">
  <si>
    <t>DATE</t>
  </si>
  <si>
    <t>TIME</t>
  </si>
  <si>
    <t>CITY</t>
  </si>
  <si>
    <t>HIGHWAY</t>
  </si>
  <si>
    <t>FEATURE ID</t>
  </si>
  <si>
    <t>SLOPE:</t>
  </si>
  <si>
    <t>CONDITION:</t>
  </si>
  <si>
    <t>CURB RAMPS</t>
  </si>
  <si>
    <t>SIDEWALKS</t>
  </si>
  <si>
    <t>LOCATION:</t>
  </si>
  <si>
    <t>CURB &amp; GUTTER</t>
  </si>
  <si>
    <t>CROSSWALK</t>
  </si>
  <si>
    <t>Controlled/Uncontrolled</t>
  </si>
  <si>
    <t>Tape</t>
  </si>
  <si>
    <t>Aesthetic Treatment</t>
  </si>
  <si>
    <t>Roadway Speed</t>
  </si>
  <si>
    <t>SIGNAL</t>
  </si>
  <si>
    <t>Pedestrian Phase</t>
  </si>
  <si>
    <t>PUSH BUTTON:</t>
  </si>
  <si>
    <t>SIGNS</t>
  </si>
  <si>
    <t>Flashing Yellow Lights</t>
  </si>
  <si>
    <t>Pan Width (in)</t>
  </si>
  <si>
    <t>Curb Height (in)</t>
  </si>
  <si>
    <t>Button Seperation (ft)</t>
  </si>
  <si>
    <t>DESIGN:</t>
  </si>
  <si>
    <t>OTHER:</t>
  </si>
  <si>
    <t>Ramp Width (in)</t>
  </si>
  <si>
    <t>Surface Design</t>
  </si>
  <si>
    <t>Surface Material</t>
  </si>
  <si>
    <t>Material</t>
  </si>
  <si>
    <t>SURFACE:</t>
  </si>
  <si>
    <t>A</t>
  </si>
  <si>
    <t>B</t>
  </si>
  <si>
    <t>C</t>
  </si>
  <si>
    <t>D</t>
  </si>
  <si>
    <t>E</t>
  </si>
  <si>
    <t>F</t>
  </si>
  <si>
    <t>G</t>
  </si>
  <si>
    <t>H</t>
  </si>
  <si>
    <t>DIMENSIONS:</t>
  </si>
  <si>
    <t>Distance from Curb (ft)</t>
  </si>
  <si>
    <t>INTERSECTION TYPE</t>
  </si>
  <si>
    <t>COMMENTS</t>
  </si>
  <si>
    <t>Landing Length (in)</t>
  </si>
  <si>
    <t>Landing Width (in)</t>
  </si>
  <si>
    <t>RAMP/LANDING:</t>
  </si>
  <si>
    <t>INSPECTOR(S)</t>
  </si>
  <si>
    <t>NE</t>
  </si>
  <si>
    <t>NW</t>
  </si>
  <si>
    <t>SE</t>
  </si>
  <si>
    <t>SW</t>
  </si>
  <si>
    <t>SOUTH</t>
  </si>
  <si>
    <t>WEST</t>
  </si>
  <si>
    <t>EAST</t>
  </si>
  <si>
    <t>NORTH</t>
  </si>
  <si>
    <t>APS:</t>
  </si>
  <si>
    <t>APS Type</t>
  </si>
  <si>
    <t>Offset from Crosswalk(ft)</t>
  </si>
  <si>
    <t>Buffer Width (ft)</t>
  </si>
  <si>
    <t>Continuous?</t>
  </si>
  <si>
    <t>Landing Slope (%)</t>
  </si>
  <si>
    <t>Running(Ramp) Slope (%)</t>
  </si>
  <si>
    <t>Cross Slope (%)</t>
  </si>
  <si>
    <t>Left Flare Slope (%)</t>
  </si>
  <si>
    <t>Right Flare Slope (%)</t>
  </si>
  <si>
    <t>Gutter Slope (%)</t>
  </si>
  <si>
    <t>Longitudinal Slope(%)</t>
  </si>
  <si>
    <t>Obstacles?</t>
  </si>
  <si>
    <t>Crosswalk Linked to-</t>
  </si>
  <si>
    <t>Running Slope(%)</t>
  </si>
  <si>
    <t>Type of Painted Markings</t>
  </si>
  <si>
    <t>Stop Bar Present?</t>
  </si>
  <si>
    <t>Walk/Don't Walk Present?</t>
  </si>
  <si>
    <t>Is There a Countdown?</t>
  </si>
  <si>
    <t>Placed on Correct Side?</t>
  </si>
  <si>
    <t>Easily Accessible?</t>
  </si>
  <si>
    <t>"Crosswalk" Sign</t>
  </si>
  <si>
    <t>"Crosswalk Ahead" Sign</t>
  </si>
  <si>
    <t>Is it a Transit Stop?</t>
  </si>
  <si>
    <t>School Crossing Sign</t>
  </si>
  <si>
    <t>Curb Ramp Layout</t>
  </si>
  <si>
    <t>Obstacles within PAR?</t>
  </si>
  <si>
    <t>SLOPES:</t>
  </si>
  <si>
    <t>Running (Ramp) Slope (%)</t>
  </si>
  <si>
    <t>N</t>
  </si>
  <si>
    <t>S</t>
  </si>
  <si>
    <t>W</t>
  </si>
  <si>
    <t>FACING DIRECTION:</t>
  </si>
  <si>
    <t># Vertical Faults (&gt;0.5in)</t>
  </si>
  <si>
    <t># Horizontal Gaps (&gt;0.5in)</t>
  </si>
  <si>
    <t>Gutter Design</t>
  </si>
  <si>
    <t>Do Hand Holes Obstruct?</t>
  </si>
  <si>
    <t>Sidewalk Continuous?</t>
  </si>
  <si>
    <t>Damages?</t>
  </si>
  <si>
    <t># Ramp Faults (&gt; 1/4in)</t>
  </si>
  <si>
    <t># Ramp Faults (&gt; 1/2in)</t>
  </si>
  <si>
    <t># Ramp Gaps (&gt; 1/4in)</t>
  </si>
  <si>
    <t># Ramp Gaps (&gt; 1/2in)</t>
  </si>
  <si>
    <t>Width (in) (w/o buffer)</t>
  </si>
  <si>
    <t>NO. OF FLAGGED ITEMS</t>
  </si>
  <si>
    <t>TOTAL FLAGS</t>
  </si>
  <si>
    <t># Sidewalk Faults (&gt; 1/4in)</t>
  </si>
  <si>
    <t># Sidewalk Faults (&gt; 1/2in)</t>
  </si>
  <si>
    <t># Sidewalk Gaps (&gt; 1/4in)</t>
  </si>
  <si>
    <t># Sidewalk Gaps (&gt; 1/2in)</t>
  </si>
  <si>
    <t>Curb Cut Distance (ft)</t>
  </si>
  <si>
    <t>Crosswalk Width (ft)</t>
  </si>
  <si>
    <t>PORKCHOP/MEDIAN</t>
  </si>
  <si>
    <t>Total Length (ft)</t>
  </si>
  <si>
    <t>Total Width (ft)</t>
  </si>
  <si>
    <t>Truncated Dome Aligned?</t>
  </si>
  <si>
    <t>Proper Drainage?</t>
  </si>
  <si>
    <t>Button Present?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</si>
</sst>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.#\ &quot;%&quot;"/>
    <numFmt numFmtId="165" formatCode="#\ ?/?&quot;''&quot;"/>
    <numFmt numFmtId="166" formatCode="#\ ?/?&quot;'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" fontId="1" fillId="0" borderId="1" xfId="0" applyNumberFormat="1" applyFont="1" applyBorder="1" applyAlignment="1">
      <alignment horizontal="center" vertical="center"/>
    </xf>
    <xf numFmtId="0" fontId="0" fillId="0" borderId="1" xfId="0" applyFill="1" applyBorder="1"/>
    <xf numFmtId="0" fontId="0" fillId="5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3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65" fontId="0" fillId="0" borderId="1" xfId="0" applyNumberFormat="1" applyBorder="1"/>
    <xf numFmtId="0" fontId="5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/>
    <xf numFmtId="164" fontId="0" fillId="0" borderId="1" xfId="0" applyNumberFormat="1" applyBorder="1"/>
    <xf numFmtId="164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/>
    <xf numFmtId="0" fontId="2" fillId="0" borderId="1" xfId="0" applyFont="1" applyBorder="1"/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6" fontId="0" fillId="0" borderId="1" xfId="0" applyNumberFormat="1" applyBorder="1"/>
    <xf numFmtId="166" fontId="0" fillId="0" borderId="2" xfId="0" applyNumberFormat="1" applyFont="1" applyBorder="1"/>
    <xf numFmtId="166" fontId="0" fillId="0" borderId="2" xfId="0" applyNumberFormat="1" applyBorder="1"/>
    <xf numFmtId="0" fontId="0" fillId="0" borderId="2" xfId="0" applyBorder="1"/>
    <xf numFmtId="164" fontId="0" fillId="0" borderId="2" xfId="0" applyNumberFormat="1" applyBorder="1"/>
    <xf numFmtId="164" fontId="0" fillId="3" borderId="1" xfId="0" applyNumberFormat="1" applyFill="1" applyBorder="1"/>
    <xf numFmtId="0" fontId="0" fillId="3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5" fillId="5" borderId="1" xfId="0" applyFont="1" applyFill="1" applyBorder="1"/>
    <xf numFmtId="0" fontId="1" fillId="3" borderId="1" xfId="0" applyFont="1" applyFill="1" applyBorder="1"/>
    <xf numFmtId="0" fontId="5" fillId="3" borderId="1" xfId="0" applyFont="1" applyFill="1" applyBorder="1" applyAlignment="1">
      <alignment horizontal="center"/>
    </xf>
    <xf numFmtId="166" fontId="0" fillId="0" borderId="1" xfId="0" applyNumberFormat="1" applyFill="1" applyBorder="1"/>
    <xf numFmtId="0" fontId="0" fillId="0" borderId="1" xfId="0" applyNumberFormat="1" applyBorder="1"/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75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/>
        </patternFill>
      </fill>
    </dxf>
    <dxf>
      <font>
        <color theme="1"/>
      </font>
      <fill>
        <patternFill>
          <bgColor theme="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E4C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</xdr:colOff>
      <xdr:row>4</xdr:row>
      <xdr:rowOff>228599</xdr:rowOff>
    </xdr:from>
    <xdr:to>
      <xdr:col>16</xdr:col>
      <xdr:colOff>9525</xdr:colOff>
      <xdr:row>25</xdr:row>
      <xdr:rowOff>152399</xdr:rowOff>
    </xdr:to>
    <xdr:sp macro="" textlink="">
      <xdr:nvSpPr>
        <xdr:cNvPr id="2" name="TextBox 1"/>
        <xdr:cNvSpPr txBox="1"/>
      </xdr:nvSpPr>
      <xdr:spPr>
        <a:xfrm>
          <a:off x="8667750" y="1323974"/>
          <a:ext cx="2428875" cy="437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12</xdr:col>
      <xdr:colOff>47625</xdr:colOff>
      <xdr:row>27</xdr:row>
      <xdr:rowOff>171450</xdr:rowOff>
    </xdr:from>
    <xdr:to>
      <xdr:col>15</xdr:col>
      <xdr:colOff>590550</xdr:colOff>
      <xdr:row>43</xdr:row>
      <xdr:rowOff>0</xdr:rowOff>
    </xdr:to>
    <xdr:sp macro="" textlink="">
      <xdr:nvSpPr>
        <xdr:cNvPr id="3" name="TextBox 2"/>
        <xdr:cNvSpPr txBox="1"/>
      </xdr:nvSpPr>
      <xdr:spPr>
        <a:xfrm>
          <a:off x="8696325" y="6115050"/>
          <a:ext cx="2371725" cy="2686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12</xdr:col>
      <xdr:colOff>57150</xdr:colOff>
      <xdr:row>43</xdr:row>
      <xdr:rowOff>209550</xdr:rowOff>
    </xdr:from>
    <xdr:to>
      <xdr:col>15</xdr:col>
      <xdr:colOff>600075</xdr:colOff>
      <xdr:row>50</xdr:row>
      <xdr:rowOff>142875</xdr:rowOff>
    </xdr:to>
    <xdr:sp macro="" textlink="">
      <xdr:nvSpPr>
        <xdr:cNvPr id="4" name="TextBox 3"/>
        <xdr:cNvSpPr txBox="1"/>
      </xdr:nvSpPr>
      <xdr:spPr>
        <a:xfrm>
          <a:off x="8343900" y="8639175"/>
          <a:ext cx="2371725" cy="1219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12</xdr:col>
      <xdr:colOff>38100</xdr:colOff>
      <xdr:row>50</xdr:row>
      <xdr:rowOff>323850</xdr:rowOff>
    </xdr:from>
    <xdr:to>
      <xdr:col>15</xdr:col>
      <xdr:colOff>581025</xdr:colOff>
      <xdr:row>66</xdr:row>
      <xdr:rowOff>0</xdr:rowOff>
    </xdr:to>
    <xdr:sp macro="" textlink="">
      <xdr:nvSpPr>
        <xdr:cNvPr id="5" name="TextBox 4"/>
        <xdr:cNvSpPr txBox="1"/>
      </xdr:nvSpPr>
      <xdr:spPr>
        <a:xfrm>
          <a:off x="8324850" y="10039350"/>
          <a:ext cx="2371725" cy="2924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12</xdr:col>
      <xdr:colOff>57150</xdr:colOff>
      <xdr:row>67</xdr:row>
      <xdr:rowOff>0</xdr:rowOff>
    </xdr:from>
    <xdr:to>
      <xdr:col>15</xdr:col>
      <xdr:colOff>590550</xdr:colOff>
      <xdr:row>81</xdr:row>
      <xdr:rowOff>219075</xdr:rowOff>
    </xdr:to>
    <xdr:sp macro="" textlink="">
      <xdr:nvSpPr>
        <xdr:cNvPr id="6" name="TextBox 5"/>
        <xdr:cNvSpPr txBox="1"/>
      </xdr:nvSpPr>
      <xdr:spPr>
        <a:xfrm>
          <a:off x="8343900" y="13296900"/>
          <a:ext cx="2362200" cy="1943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12</xdr:col>
      <xdr:colOff>57150</xdr:colOff>
      <xdr:row>82</xdr:row>
      <xdr:rowOff>0</xdr:rowOff>
    </xdr:from>
    <xdr:to>
      <xdr:col>15</xdr:col>
      <xdr:colOff>590550</xdr:colOff>
      <xdr:row>87</xdr:row>
      <xdr:rowOff>180975</xdr:rowOff>
    </xdr:to>
    <xdr:sp macro="" textlink="">
      <xdr:nvSpPr>
        <xdr:cNvPr id="7" name="TextBox 6"/>
        <xdr:cNvSpPr txBox="1"/>
      </xdr:nvSpPr>
      <xdr:spPr>
        <a:xfrm>
          <a:off x="8343900" y="15335250"/>
          <a:ext cx="2362200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12</xdr:col>
      <xdr:colOff>19050</xdr:colOff>
      <xdr:row>89</xdr:row>
      <xdr:rowOff>0</xdr:rowOff>
    </xdr:from>
    <xdr:to>
      <xdr:col>16</xdr:col>
      <xdr:colOff>0</xdr:colOff>
      <xdr:row>107</xdr:row>
      <xdr:rowOff>9525</xdr:rowOff>
    </xdr:to>
    <xdr:sp macro="" textlink="">
      <xdr:nvSpPr>
        <xdr:cNvPr id="8" name="TextBox 7"/>
        <xdr:cNvSpPr txBox="1"/>
      </xdr:nvSpPr>
      <xdr:spPr>
        <a:xfrm>
          <a:off x="8667750" y="18478500"/>
          <a:ext cx="2419350" cy="3171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tabSelected="1" workbookViewId="0">
      <pane ySplit="5" topLeftCell="A95" activePane="bottomLeft" state="frozenSplit"/>
      <selection pane="bottomLeft" activeCell="D115" sqref="D115"/>
    </sheetView>
  </sheetViews>
  <sheetFormatPr defaultRowHeight="15" x14ac:dyDescent="0.25"/>
  <cols>
    <col min="1" max="1" width="24.42578125" customWidth="1"/>
    <col min="2" max="9" width="10.42578125" customWidth="1"/>
    <col min="10" max="10" width="2.140625" style="1" customWidth="1"/>
    <col min="11" max="11" width="17.5703125" customWidth="1"/>
    <col min="12" max="12" width="2.140625" customWidth="1"/>
  </cols>
  <sheetData>
    <row r="1" spans="1:15" ht="21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45" t="s">
        <v>41</v>
      </c>
      <c r="F1" s="45"/>
      <c r="G1" s="45" t="s">
        <v>46</v>
      </c>
      <c r="H1" s="45"/>
      <c r="I1" s="45" t="s">
        <v>4</v>
      </c>
      <c r="J1" s="46"/>
      <c r="K1" s="3"/>
      <c r="L1" s="3"/>
      <c r="N1" s="44" t="s">
        <v>42</v>
      </c>
      <c r="O1" s="44"/>
    </row>
    <row r="2" spans="1:15" ht="21.75" customHeight="1" x14ac:dyDescent="0.25">
      <c r="A2" s="4"/>
      <c r="B2" s="2"/>
      <c r="C2" s="2"/>
      <c r="D2" s="2"/>
      <c r="E2" s="45"/>
      <c r="F2" s="45"/>
      <c r="G2" s="45"/>
      <c r="H2" s="45"/>
      <c r="I2" s="3"/>
      <c r="J2" s="5"/>
      <c r="K2" s="3"/>
      <c r="L2" s="3"/>
    </row>
    <row r="3" spans="1:15" ht="26.25" customHeight="1" x14ac:dyDescent="0.25">
      <c r="A3" s="6"/>
      <c r="B3" s="7" t="s">
        <v>31</v>
      </c>
      <c r="C3" s="7" t="s">
        <v>32</v>
      </c>
      <c r="D3" s="7" t="s">
        <v>33</v>
      </c>
      <c r="E3" s="7" t="s">
        <v>34</v>
      </c>
      <c r="F3" s="7" t="s">
        <v>35</v>
      </c>
      <c r="G3" s="7" t="s">
        <v>36</v>
      </c>
      <c r="H3" s="7" t="s">
        <v>37</v>
      </c>
      <c r="I3" s="7" t="s">
        <v>38</v>
      </c>
      <c r="J3" s="47" t="s">
        <v>99</v>
      </c>
      <c r="K3" s="47"/>
      <c r="L3" s="47"/>
    </row>
    <row r="4" spans="1:15" ht="17.25" customHeight="1" x14ac:dyDescent="0.25">
      <c r="A4" s="8" t="s">
        <v>9</v>
      </c>
      <c r="B4" s="3" t="s">
        <v>48</v>
      </c>
      <c r="C4" s="3" t="s">
        <v>48</v>
      </c>
      <c r="D4" s="3" t="s">
        <v>47</v>
      </c>
      <c r="E4" s="3" t="s">
        <v>47</v>
      </c>
      <c r="F4" s="3" t="s">
        <v>49</v>
      </c>
      <c r="G4" s="3" t="s">
        <v>49</v>
      </c>
      <c r="H4" s="3" t="s">
        <v>50</v>
      </c>
      <c r="I4" s="3" t="s">
        <v>50</v>
      </c>
      <c r="J4" s="9"/>
      <c r="K4" s="10"/>
      <c r="L4" s="9"/>
    </row>
    <row r="5" spans="1:15" ht="18" customHeight="1" x14ac:dyDescent="0.25">
      <c r="A5" s="11" t="s">
        <v>87</v>
      </c>
      <c r="B5" s="3" t="s">
        <v>51</v>
      </c>
      <c r="C5" s="3" t="s">
        <v>53</v>
      </c>
      <c r="D5" s="3" t="s">
        <v>51</v>
      </c>
      <c r="E5" s="3" t="s">
        <v>52</v>
      </c>
      <c r="F5" s="3" t="s">
        <v>54</v>
      </c>
      <c r="G5" s="3" t="s">
        <v>52</v>
      </c>
      <c r="H5" s="3" t="s">
        <v>54</v>
      </c>
      <c r="I5" s="3" t="s">
        <v>53</v>
      </c>
      <c r="J5" s="9"/>
      <c r="K5" s="10"/>
      <c r="L5" s="9"/>
    </row>
    <row r="6" spans="1:15" ht="29.25" customHeight="1" x14ac:dyDescent="0.25">
      <c r="A6" s="12" t="s">
        <v>7</v>
      </c>
      <c r="B6" s="13"/>
      <c r="C6" s="13"/>
      <c r="D6" s="13"/>
      <c r="E6" s="13"/>
      <c r="F6" s="13"/>
      <c r="G6" s="13"/>
      <c r="H6" s="13"/>
      <c r="I6" s="13"/>
      <c r="J6" s="9"/>
      <c r="K6" s="13"/>
      <c r="L6" s="9"/>
    </row>
    <row r="7" spans="1:15" x14ac:dyDescent="0.25">
      <c r="A7" s="14" t="s">
        <v>28</v>
      </c>
      <c r="B7" s="3"/>
      <c r="C7" s="3"/>
      <c r="D7" s="3"/>
      <c r="E7" s="3"/>
      <c r="F7" s="3"/>
      <c r="G7" s="3"/>
      <c r="H7" s="3"/>
      <c r="I7" s="3"/>
      <c r="J7" s="9"/>
      <c r="K7" s="10"/>
      <c r="L7" s="9"/>
    </row>
    <row r="8" spans="1:15" ht="29.25" customHeight="1" x14ac:dyDescent="0.25">
      <c r="A8" s="15" t="s">
        <v>80</v>
      </c>
      <c r="B8" s="16"/>
      <c r="C8" s="16"/>
      <c r="D8" s="16"/>
      <c r="E8" s="16"/>
      <c r="F8" s="16"/>
      <c r="G8" s="16"/>
      <c r="H8" s="16"/>
      <c r="I8" s="16"/>
      <c r="J8" s="9"/>
      <c r="K8" s="10"/>
      <c r="L8" s="9"/>
    </row>
    <row r="9" spans="1:15" x14ac:dyDescent="0.25">
      <c r="A9" s="14" t="s">
        <v>27</v>
      </c>
      <c r="B9" s="3"/>
      <c r="C9" s="3"/>
      <c r="D9" s="3"/>
      <c r="E9" s="3"/>
      <c r="F9" s="3"/>
      <c r="G9" s="3"/>
      <c r="H9" s="3"/>
      <c r="I9" s="3"/>
      <c r="J9" s="9"/>
      <c r="K9" s="10"/>
      <c r="L9" s="9"/>
    </row>
    <row r="10" spans="1:15" ht="15.75" x14ac:dyDescent="0.25">
      <c r="A10" s="17" t="s">
        <v>45</v>
      </c>
      <c r="B10" s="9"/>
      <c r="C10" s="9"/>
      <c r="D10" s="9"/>
      <c r="E10" s="9"/>
      <c r="F10" s="9"/>
      <c r="G10" s="9"/>
      <c r="H10" s="9"/>
      <c r="I10" s="9"/>
      <c r="J10" s="9"/>
      <c r="K10" s="18">
        <f>SUM(K11:K13)</f>
        <v>0</v>
      </c>
      <c r="L10" s="9"/>
    </row>
    <row r="11" spans="1:15" x14ac:dyDescent="0.25">
      <c r="A11" s="11" t="s">
        <v>43</v>
      </c>
      <c r="B11" s="19"/>
      <c r="C11" s="19"/>
      <c r="D11" s="19"/>
      <c r="E11" s="19"/>
      <c r="F11" s="19"/>
      <c r="G11" s="19"/>
      <c r="H11" s="19"/>
      <c r="I11" s="19"/>
      <c r="J11" s="9"/>
      <c r="K11" s="10">
        <f>COUNTIF(B11:I11,"&lt;48")</f>
        <v>0</v>
      </c>
      <c r="L11" s="9"/>
    </row>
    <row r="12" spans="1:15" x14ac:dyDescent="0.25">
      <c r="A12" s="11" t="s">
        <v>44</v>
      </c>
      <c r="B12" s="19"/>
      <c r="C12" s="19"/>
      <c r="D12" s="19"/>
      <c r="E12" s="19"/>
      <c r="F12" s="19"/>
      <c r="G12" s="19"/>
      <c r="H12" s="19"/>
      <c r="I12" s="19"/>
      <c r="J12" s="9"/>
      <c r="K12" s="10">
        <f>COUNTIF(B12:I12,"&lt;48")</f>
        <v>0</v>
      </c>
      <c r="L12" s="9"/>
    </row>
    <row r="13" spans="1:15" x14ac:dyDescent="0.25">
      <c r="A13" s="11" t="s">
        <v>26</v>
      </c>
      <c r="B13" s="19"/>
      <c r="C13" s="19"/>
      <c r="D13" s="19"/>
      <c r="E13" s="19"/>
      <c r="F13" s="19"/>
      <c r="G13" s="19"/>
      <c r="H13" s="19"/>
      <c r="I13" s="19"/>
      <c r="J13" s="9"/>
      <c r="K13" s="10">
        <f>COUNTIF(B13:I13,"&lt;48")</f>
        <v>0</v>
      </c>
      <c r="L13" s="9"/>
    </row>
    <row r="14" spans="1:15" ht="15.75" x14ac:dyDescent="0.25">
      <c r="A14" s="17" t="s">
        <v>5</v>
      </c>
      <c r="B14" s="9"/>
      <c r="C14" s="9"/>
      <c r="D14" s="9"/>
      <c r="E14" s="9"/>
      <c r="F14" s="9"/>
      <c r="G14" s="9"/>
      <c r="H14" s="9"/>
      <c r="I14" s="9"/>
      <c r="J14" s="9"/>
      <c r="K14" s="20">
        <f>SUM(K15:K20)</f>
        <v>0</v>
      </c>
      <c r="L14" s="9"/>
    </row>
    <row r="15" spans="1:15" x14ac:dyDescent="0.25">
      <c r="A15" s="11" t="s">
        <v>60</v>
      </c>
      <c r="B15" s="21"/>
      <c r="C15" s="22"/>
      <c r="D15" s="22"/>
      <c r="E15" s="22"/>
      <c r="F15" s="22"/>
      <c r="G15" s="22"/>
      <c r="H15" s="22"/>
      <c r="I15" s="22"/>
      <c r="J15" s="9"/>
      <c r="K15" s="10">
        <f>(COUNTIF(B15:I15,"&gt;2"))</f>
        <v>0</v>
      </c>
      <c r="L15" s="9"/>
    </row>
    <row r="16" spans="1:15" x14ac:dyDescent="0.25">
      <c r="A16" s="11" t="s">
        <v>61</v>
      </c>
      <c r="B16" s="21"/>
      <c r="C16" s="22"/>
      <c r="D16" s="22"/>
      <c r="E16" s="22"/>
      <c r="F16" s="22"/>
      <c r="G16" s="22"/>
      <c r="H16" s="22"/>
      <c r="I16" s="22"/>
      <c r="J16" s="9"/>
      <c r="K16" s="10">
        <f>COUNTIF(B16:I16,"&gt;8.3")</f>
        <v>0</v>
      </c>
      <c r="L16" s="9"/>
    </row>
    <row r="17" spans="1:12" x14ac:dyDescent="0.25">
      <c r="A17" s="11" t="s">
        <v>62</v>
      </c>
      <c r="B17" s="23"/>
      <c r="C17" s="22"/>
      <c r="D17" s="22"/>
      <c r="E17" s="22"/>
      <c r="F17" s="22"/>
      <c r="G17" s="22"/>
      <c r="H17" s="22"/>
      <c r="I17" s="22"/>
      <c r="J17" s="9"/>
      <c r="K17" s="10">
        <f>COUNTIF(B17:I17,"&gt;2")</f>
        <v>0</v>
      </c>
      <c r="L17" s="9"/>
    </row>
    <row r="18" spans="1:12" x14ac:dyDescent="0.25">
      <c r="A18" s="11" t="s">
        <v>63</v>
      </c>
      <c r="B18" s="21"/>
      <c r="C18" s="21"/>
      <c r="D18" s="21"/>
      <c r="E18" s="21"/>
      <c r="F18" s="21"/>
      <c r="G18" s="21"/>
      <c r="H18" s="21"/>
      <c r="I18" s="21"/>
      <c r="J18" s="9"/>
      <c r="K18" s="10">
        <f>COUNTIF(B18:I18,"&gt;10")</f>
        <v>0</v>
      </c>
      <c r="L18" s="9"/>
    </row>
    <row r="19" spans="1:12" x14ac:dyDescent="0.25">
      <c r="A19" s="11" t="s">
        <v>64</v>
      </c>
      <c r="B19" s="22"/>
      <c r="C19" s="22"/>
      <c r="D19" s="22"/>
      <c r="E19" s="22"/>
      <c r="F19" s="22"/>
      <c r="G19" s="22"/>
      <c r="H19" s="22"/>
      <c r="I19" s="22"/>
      <c r="J19" s="9"/>
      <c r="K19" s="10">
        <f>COUNTIF(B19:I19,"&gt;10")</f>
        <v>0</v>
      </c>
      <c r="L19" s="9"/>
    </row>
    <row r="20" spans="1:12" x14ac:dyDescent="0.25">
      <c r="A20" s="11" t="s">
        <v>65</v>
      </c>
      <c r="B20" s="21"/>
      <c r="C20" s="22"/>
      <c r="D20" s="22"/>
      <c r="E20" s="22"/>
      <c r="F20" s="22"/>
      <c r="G20" s="22"/>
      <c r="H20" s="22"/>
      <c r="I20" s="22"/>
      <c r="J20" s="9"/>
      <c r="K20" s="10">
        <f>COUNTIF(B20:I20,"&gt;5")</f>
        <v>0</v>
      </c>
      <c r="L20" s="9"/>
    </row>
    <row r="21" spans="1:12" ht="15.75" x14ac:dyDescent="0.25">
      <c r="A21" s="17" t="s">
        <v>6</v>
      </c>
      <c r="B21" s="9"/>
      <c r="C21" s="9"/>
      <c r="D21" s="9"/>
      <c r="E21" s="9"/>
      <c r="F21" s="9"/>
      <c r="G21" s="9"/>
      <c r="H21" s="9"/>
      <c r="I21" s="9"/>
      <c r="J21" s="9"/>
      <c r="K21" s="18">
        <f>SUM(K22:K28)</f>
        <v>0</v>
      </c>
      <c r="L21" s="9"/>
    </row>
    <row r="22" spans="1:12" x14ac:dyDescent="0.25">
      <c r="A22" s="11" t="s">
        <v>94</v>
      </c>
      <c r="B22" s="24"/>
      <c r="C22" s="24"/>
      <c r="D22" s="24"/>
      <c r="E22" s="24"/>
      <c r="F22" s="24"/>
      <c r="G22" s="24"/>
      <c r="H22" s="24"/>
      <c r="I22" s="24"/>
      <c r="J22" s="9"/>
      <c r="K22" s="10">
        <f>SUM(B22:I22)</f>
        <v>0</v>
      </c>
      <c r="L22" s="9"/>
    </row>
    <row r="23" spans="1:12" x14ac:dyDescent="0.25">
      <c r="A23" s="11" t="s">
        <v>95</v>
      </c>
      <c r="B23" s="24"/>
      <c r="C23" s="24"/>
      <c r="D23" s="24"/>
      <c r="E23" s="24"/>
      <c r="F23" s="24"/>
      <c r="G23" s="24"/>
      <c r="H23" s="24"/>
      <c r="I23" s="24"/>
      <c r="J23" s="9"/>
      <c r="K23" s="10">
        <f>SUM(B23:I23)</f>
        <v>0</v>
      </c>
      <c r="L23" s="9"/>
    </row>
    <row r="24" spans="1:12" ht="15.75" customHeight="1" x14ac:dyDescent="0.25">
      <c r="A24" s="11" t="s">
        <v>96</v>
      </c>
      <c r="B24" s="24"/>
      <c r="C24" s="24"/>
      <c r="D24" s="24"/>
      <c r="E24" s="24"/>
      <c r="F24" s="24"/>
      <c r="G24" s="24"/>
      <c r="H24" s="24"/>
      <c r="I24" s="24"/>
      <c r="J24" s="9"/>
      <c r="K24" s="10">
        <f>SUM(B24:I24)</f>
        <v>0</v>
      </c>
      <c r="L24" s="9"/>
    </row>
    <row r="25" spans="1:12" ht="15.75" customHeight="1" x14ac:dyDescent="0.25">
      <c r="A25" s="11" t="s">
        <v>97</v>
      </c>
      <c r="B25" s="24"/>
      <c r="C25" s="24"/>
      <c r="D25" s="24"/>
      <c r="E25" s="24"/>
      <c r="F25" s="24"/>
      <c r="G25" s="24"/>
      <c r="H25" s="24"/>
      <c r="I25" s="24"/>
      <c r="J25" s="9"/>
      <c r="K25" s="10">
        <f>SUM(B25:I25)</f>
        <v>0</v>
      </c>
      <c r="L25" s="9"/>
    </row>
    <row r="26" spans="1:12" ht="15" customHeight="1" x14ac:dyDescent="0.25">
      <c r="A26" s="11" t="s">
        <v>67</v>
      </c>
      <c r="B26" s="25"/>
      <c r="C26" s="25"/>
      <c r="D26" s="25"/>
      <c r="E26" s="25"/>
      <c r="F26" s="25"/>
      <c r="G26" s="25"/>
      <c r="H26" s="25"/>
      <c r="I26" s="25"/>
      <c r="J26" s="9"/>
      <c r="K26" s="10">
        <f>SUM(B26:I26)</f>
        <v>0</v>
      </c>
      <c r="L26" s="9"/>
    </row>
    <row r="27" spans="1:12" ht="16.5" customHeight="1" x14ac:dyDescent="0.25">
      <c r="A27" s="11" t="s">
        <v>110</v>
      </c>
      <c r="B27" s="3"/>
      <c r="C27" s="3"/>
      <c r="D27" s="3"/>
      <c r="E27" s="3"/>
      <c r="F27" s="3"/>
      <c r="G27" s="3"/>
      <c r="H27" s="3"/>
      <c r="I27" s="3"/>
      <c r="J27" s="9"/>
      <c r="K27" s="10">
        <f>COUNTIF(B27:I27,"=NO")</f>
        <v>0</v>
      </c>
      <c r="L27" s="9"/>
    </row>
    <row r="28" spans="1:12" ht="15.75" customHeight="1" x14ac:dyDescent="0.25">
      <c r="A28" s="11" t="s">
        <v>111</v>
      </c>
      <c r="B28" s="3"/>
      <c r="C28" s="3"/>
      <c r="D28" s="3"/>
      <c r="E28" s="3"/>
      <c r="F28" s="3"/>
      <c r="G28" s="3"/>
      <c r="H28" s="3"/>
      <c r="I28" s="3"/>
      <c r="J28" s="9"/>
      <c r="K28" s="10">
        <f>COUNTIF(B28:I28,"=NO")</f>
        <v>0</v>
      </c>
      <c r="L28" s="9"/>
    </row>
    <row r="29" spans="1:12" ht="27.75" customHeight="1" x14ac:dyDescent="0.25">
      <c r="A29" s="12" t="s">
        <v>8</v>
      </c>
      <c r="B29" s="13"/>
      <c r="C29" s="13"/>
      <c r="D29" s="13"/>
      <c r="E29" s="13"/>
      <c r="F29" s="13"/>
      <c r="G29" s="13"/>
      <c r="H29" s="13"/>
      <c r="I29" s="13"/>
      <c r="J29" s="9"/>
      <c r="K29" s="26"/>
      <c r="L29" s="9"/>
    </row>
    <row r="30" spans="1:12" x14ac:dyDescent="0.25">
      <c r="A30" s="14" t="s">
        <v>28</v>
      </c>
      <c r="B30" s="3"/>
      <c r="C30" s="3"/>
      <c r="D30" s="3"/>
      <c r="E30" s="3"/>
      <c r="F30" s="3"/>
      <c r="G30" s="3"/>
      <c r="H30" s="3"/>
      <c r="I30" s="3"/>
      <c r="J30" s="9"/>
      <c r="K30" s="10"/>
      <c r="L30" s="9"/>
    </row>
    <row r="31" spans="1:12" ht="15.75" x14ac:dyDescent="0.25">
      <c r="A31" s="17" t="s">
        <v>30</v>
      </c>
      <c r="B31" s="9"/>
      <c r="C31" s="9"/>
      <c r="D31" s="9"/>
      <c r="E31" s="9"/>
      <c r="F31" s="9"/>
      <c r="G31" s="9"/>
      <c r="H31" s="9"/>
      <c r="I31" s="9"/>
      <c r="J31" s="9"/>
      <c r="K31" s="18">
        <f>SUM(K32:K37)</f>
        <v>0</v>
      </c>
      <c r="L31" s="9"/>
    </row>
    <row r="32" spans="1:12" x14ac:dyDescent="0.25">
      <c r="A32" s="11" t="s">
        <v>98</v>
      </c>
      <c r="B32" s="19"/>
      <c r="C32" s="19"/>
      <c r="D32" s="19"/>
      <c r="E32" s="19"/>
      <c r="F32" s="19"/>
      <c r="G32" s="19"/>
      <c r="H32" s="19"/>
      <c r="I32" s="19"/>
      <c r="J32" s="9"/>
      <c r="K32" s="10">
        <f>COUNTIF(B32:I32,"&lt;48")</f>
        <v>0</v>
      </c>
      <c r="L32" s="9"/>
    </row>
    <row r="33" spans="1:12" x14ac:dyDescent="0.25">
      <c r="A33" s="11" t="s">
        <v>92</v>
      </c>
      <c r="B33" s="3"/>
      <c r="C33" s="3"/>
      <c r="D33" s="3"/>
      <c r="E33" s="3"/>
      <c r="F33" s="3"/>
      <c r="G33" s="3"/>
      <c r="H33" s="3"/>
      <c r="I33" s="3"/>
      <c r="J33" s="9"/>
      <c r="K33" s="10">
        <f>COUNTIF(B33:I33,"=NO")</f>
        <v>0</v>
      </c>
      <c r="L33" s="9"/>
    </row>
    <row r="34" spans="1:12" x14ac:dyDescent="0.25">
      <c r="A34" s="11" t="s">
        <v>101</v>
      </c>
      <c r="B34" s="25"/>
      <c r="C34" s="25"/>
      <c r="D34" s="25"/>
      <c r="E34" s="25"/>
      <c r="F34" s="25"/>
      <c r="G34" s="25"/>
      <c r="H34" s="25"/>
      <c r="I34" s="25"/>
      <c r="J34" s="9"/>
      <c r="K34" s="10">
        <f>SUM(B34:I34)</f>
        <v>0</v>
      </c>
      <c r="L34" s="9"/>
    </row>
    <row r="35" spans="1:12" x14ac:dyDescent="0.25">
      <c r="A35" s="11" t="s">
        <v>102</v>
      </c>
      <c r="B35" s="25"/>
      <c r="C35" s="25"/>
      <c r="D35" s="25"/>
      <c r="E35" s="25"/>
      <c r="F35" s="25"/>
      <c r="G35" s="25"/>
      <c r="H35" s="25"/>
      <c r="I35" s="25"/>
      <c r="J35" s="9"/>
      <c r="K35" s="10">
        <f>SUM(B35:I35)</f>
        <v>0</v>
      </c>
      <c r="L35" s="9"/>
    </row>
    <row r="36" spans="1:12" x14ac:dyDescent="0.25">
      <c r="A36" s="11" t="s">
        <v>103</v>
      </c>
      <c r="B36" s="25"/>
      <c r="C36" s="25"/>
      <c r="D36" s="25"/>
      <c r="E36" s="25"/>
      <c r="F36" s="25"/>
      <c r="G36" s="25"/>
      <c r="H36" s="25"/>
      <c r="I36" s="25"/>
      <c r="J36" s="9"/>
      <c r="K36" s="10">
        <f>SUM(B36:I36)</f>
        <v>0</v>
      </c>
      <c r="L36" s="9"/>
    </row>
    <row r="37" spans="1:12" x14ac:dyDescent="0.25">
      <c r="A37" s="11" t="s">
        <v>104</v>
      </c>
      <c r="B37" s="25"/>
      <c r="C37" s="25"/>
      <c r="D37" s="25"/>
      <c r="E37" s="25"/>
      <c r="F37" s="25"/>
      <c r="G37" s="25"/>
      <c r="H37" s="25"/>
      <c r="I37" s="25"/>
      <c r="J37" s="9"/>
      <c r="K37" s="10">
        <f>SUM(B37:I37)</f>
        <v>0</v>
      </c>
      <c r="L37" s="9"/>
    </row>
    <row r="38" spans="1:12" ht="15.75" customHeight="1" x14ac:dyDescent="0.25">
      <c r="A38" s="17" t="s">
        <v>5</v>
      </c>
      <c r="B38" s="9"/>
      <c r="C38" s="9"/>
      <c r="D38" s="9"/>
      <c r="E38" s="9"/>
      <c r="F38" s="9"/>
      <c r="G38" s="9"/>
      <c r="H38" s="9"/>
      <c r="I38" s="9"/>
      <c r="J38" s="9"/>
      <c r="K38" s="18">
        <f>SUM(K39:K40)</f>
        <v>0</v>
      </c>
      <c r="L38" s="9"/>
    </row>
    <row r="39" spans="1:12" x14ac:dyDescent="0.25">
      <c r="A39" s="11" t="s">
        <v>62</v>
      </c>
      <c r="B39" s="22"/>
      <c r="C39" s="22"/>
      <c r="D39" s="22"/>
      <c r="E39" s="22"/>
      <c r="F39" s="22"/>
      <c r="G39" s="22"/>
      <c r="H39" s="22"/>
      <c r="I39" s="22"/>
      <c r="J39" s="9"/>
      <c r="K39" s="10">
        <f>COUNTIF(B39:I39,"&gt;2")</f>
        <v>0</v>
      </c>
      <c r="L39" s="9"/>
    </row>
    <row r="40" spans="1:12" ht="15" customHeight="1" x14ac:dyDescent="0.25">
      <c r="A40" s="11" t="s">
        <v>66</v>
      </c>
      <c r="B40" s="22"/>
      <c r="C40" s="22"/>
      <c r="D40" s="22"/>
      <c r="E40" s="22"/>
      <c r="F40" s="22"/>
      <c r="G40" s="22"/>
      <c r="H40" s="22"/>
      <c r="I40" s="22"/>
      <c r="J40" s="9"/>
      <c r="K40" s="10">
        <f>COUNTIF(B40:I40,"&gt;8.3")</f>
        <v>0</v>
      </c>
      <c r="L40" s="9"/>
    </row>
    <row r="41" spans="1:12" ht="15" customHeight="1" x14ac:dyDescent="0.25">
      <c r="A41" s="17" t="s">
        <v>6</v>
      </c>
      <c r="B41" s="9"/>
      <c r="C41" s="9"/>
      <c r="D41" s="9"/>
      <c r="E41" s="9"/>
      <c r="F41" s="9"/>
      <c r="G41" s="9"/>
      <c r="H41" s="9"/>
      <c r="I41" s="9"/>
      <c r="J41" s="9"/>
      <c r="K41" s="18">
        <f>SUM(K42:K43)</f>
        <v>0</v>
      </c>
      <c r="L41" s="9"/>
    </row>
    <row r="42" spans="1:12" x14ac:dyDescent="0.25">
      <c r="A42" s="11" t="s">
        <v>58</v>
      </c>
      <c r="B42" s="3"/>
      <c r="C42" s="3"/>
      <c r="D42" s="3"/>
      <c r="E42" s="3"/>
      <c r="F42" s="3"/>
      <c r="G42" s="3"/>
      <c r="H42" s="3"/>
      <c r="I42" s="3"/>
      <c r="J42" s="9"/>
      <c r="K42" s="10">
        <f>COUNTIF(B42:I42,"&lt;3")</f>
        <v>0</v>
      </c>
      <c r="L42" s="9"/>
    </row>
    <row r="43" spans="1:12" ht="15" customHeight="1" x14ac:dyDescent="0.25">
      <c r="A43" s="11" t="s">
        <v>81</v>
      </c>
      <c r="B43" s="25"/>
      <c r="C43" s="25"/>
      <c r="D43" s="25"/>
      <c r="E43" s="25"/>
      <c r="F43" s="25"/>
      <c r="G43" s="25"/>
      <c r="H43" s="25"/>
      <c r="I43" s="25"/>
      <c r="J43" s="9"/>
      <c r="K43" s="10">
        <f>SUM(B43:I43)</f>
        <v>0</v>
      </c>
      <c r="L43" s="9"/>
    </row>
    <row r="44" spans="1:12" ht="26.25" customHeight="1" x14ac:dyDescent="0.25">
      <c r="A44" s="12" t="s">
        <v>10</v>
      </c>
      <c r="B44" s="13"/>
      <c r="C44" s="13"/>
      <c r="D44" s="13"/>
      <c r="E44" s="13"/>
      <c r="F44" s="13"/>
      <c r="G44" s="13"/>
      <c r="H44" s="13"/>
      <c r="I44" s="13"/>
      <c r="J44" s="9"/>
      <c r="K44" s="26"/>
      <c r="L44" s="9"/>
    </row>
    <row r="45" spans="1:12" x14ac:dyDescent="0.25">
      <c r="A45" s="11" t="s">
        <v>29</v>
      </c>
      <c r="B45" s="3"/>
      <c r="C45" s="3"/>
      <c r="D45" s="3"/>
      <c r="E45" s="3"/>
      <c r="F45" s="3"/>
      <c r="G45" s="3"/>
      <c r="H45" s="3"/>
      <c r="I45" s="3"/>
      <c r="J45" s="9"/>
      <c r="K45" s="10"/>
      <c r="L45" s="9"/>
    </row>
    <row r="46" spans="1:12" ht="15" customHeight="1" x14ac:dyDescent="0.25">
      <c r="A46" s="27" t="s">
        <v>90</v>
      </c>
      <c r="B46" s="3"/>
      <c r="C46" s="3"/>
      <c r="D46" s="3"/>
      <c r="E46" s="3"/>
      <c r="F46" s="3"/>
      <c r="G46" s="3"/>
      <c r="H46" s="3"/>
      <c r="I46" s="3"/>
      <c r="J46" s="9"/>
      <c r="K46" s="10"/>
      <c r="L46" s="9"/>
    </row>
    <row r="47" spans="1:12" ht="15" customHeight="1" x14ac:dyDescent="0.25">
      <c r="A47" s="17" t="s">
        <v>39</v>
      </c>
      <c r="B47" s="9"/>
      <c r="C47" s="9"/>
      <c r="D47" s="9"/>
      <c r="E47" s="9"/>
      <c r="F47" s="9"/>
      <c r="G47" s="9"/>
      <c r="H47" s="9"/>
      <c r="I47" s="9"/>
      <c r="J47" s="9"/>
      <c r="K47" s="18">
        <f>SUM(K48:K50)</f>
        <v>0</v>
      </c>
      <c r="L47" s="9"/>
    </row>
    <row r="48" spans="1:12" ht="15" customHeight="1" x14ac:dyDescent="0.25">
      <c r="A48" s="11" t="s">
        <v>21</v>
      </c>
      <c r="B48" s="19"/>
      <c r="C48" s="19"/>
      <c r="D48" s="19"/>
      <c r="E48" s="19"/>
      <c r="F48" s="19"/>
      <c r="G48" s="19"/>
      <c r="H48" s="19"/>
      <c r="I48" s="19"/>
      <c r="J48" s="9"/>
      <c r="K48" s="10"/>
      <c r="L48" s="9"/>
    </row>
    <row r="49" spans="1:12" x14ac:dyDescent="0.25">
      <c r="A49" s="11" t="s">
        <v>22</v>
      </c>
      <c r="B49" s="19"/>
      <c r="C49" s="19"/>
      <c r="D49" s="19"/>
      <c r="E49" s="19"/>
      <c r="F49" s="19"/>
      <c r="G49" s="19"/>
      <c r="H49" s="19"/>
      <c r="I49" s="19"/>
      <c r="J49" s="9"/>
      <c r="K49" s="10"/>
      <c r="L49" s="9"/>
    </row>
    <row r="50" spans="1:12" x14ac:dyDescent="0.25">
      <c r="A50" s="11" t="s">
        <v>105</v>
      </c>
      <c r="B50" s="28"/>
      <c r="C50" s="28"/>
      <c r="D50" s="28"/>
      <c r="E50" s="28"/>
      <c r="F50" s="28"/>
      <c r="G50" s="28"/>
      <c r="H50" s="28"/>
      <c r="I50" s="28"/>
      <c r="J50" s="9"/>
      <c r="K50" s="10">
        <f>COUNTIF(B50:I50,"&lt;5.5")</f>
        <v>0</v>
      </c>
      <c r="L50" s="9"/>
    </row>
    <row r="51" spans="1:12" ht="26.25" customHeight="1" x14ac:dyDescent="0.25">
      <c r="A51" s="12" t="s">
        <v>11</v>
      </c>
      <c r="B51" s="13"/>
      <c r="C51" s="13"/>
      <c r="D51" s="13"/>
      <c r="E51" s="13"/>
      <c r="F51" s="13"/>
      <c r="G51" s="13"/>
      <c r="H51" s="13"/>
      <c r="I51" s="13"/>
      <c r="J51" s="9"/>
      <c r="K51" s="26"/>
      <c r="L51" s="9"/>
    </row>
    <row r="52" spans="1:12" x14ac:dyDescent="0.25">
      <c r="A52" s="11" t="s">
        <v>28</v>
      </c>
      <c r="B52" s="3"/>
      <c r="C52" s="3"/>
      <c r="D52" s="3"/>
      <c r="E52" s="3"/>
      <c r="F52" s="3"/>
      <c r="G52" s="3"/>
      <c r="H52" s="3"/>
      <c r="I52" s="3"/>
      <c r="J52" s="9"/>
      <c r="K52" s="10"/>
      <c r="L52" s="9"/>
    </row>
    <row r="53" spans="1:12" x14ac:dyDescent="0.25">
      <c r="A53" s="11" t="s">
        <v>12</v>
      </c>
      <c r="B53" s="3"/>
      <c r="C53" s="3"/>
      <c r="D53" s="3"/>
      <c r="E53" s="3"/>
      <c r="F53" s="3"/>
      <c r="G53" s="3"/>
      <c r="H53" s="3"/>
      <c r="I53" s="3"/>
      <c r="J53" s="9"/>
      <c r="K53" s="10"/>
      <c r="L53" s="9"/>
    </row>
    <row r="54" spans="1:12" ht="15.75" x14ac:dyDescent="0.25">
      <c r="A54" s="17" t="s">
        <v>24</v>
      </c>
      <c r="B54" s="9"/>
      <c r="C54" s="9"/>
      <c r="D54" s="9"/>
      <c r="E54" s="9"/>
      <c r="F54" s="9"/>
      <c r="G54" s="9"/>
      <c r="H54" s="9"/>
      <c r="I54" s="9"/>
      <c r="J54" s="9"/>
      <c r="K54" s="18">
        <f>SUM(K55:K57)</f>
        <v>0</v>
      </c>
      <c r="L54" s="9"/>
    </row>
    <row r="55" spans="1:12" x14ac:dyDescent="0.25">
      <c r="A55" s="11" t="s">
        <v>106</v>
      </c>
      <c r="B55" s="28"/>
      <c r="C55" s="28"/>
      <c r="D55" s="29"/>
      <c r="E55" s="30"/>
      <c r="F55" s="28"/>
      <c r="G55" s="28"/>
      <c r="H55" s="30"/>
      <c r="I55" s="30"/>
      <c r="J55" s="9"/>
      <c r="K55" s="10">
        <f>COUNTIF(B55:I55,"&lt;6")</f>
        <v>0</v>
      </c>
      <c r="L55" s="9"/>
    </row>
    <row r="56" spans="1:12" x14ac:dyDescent="0.25">
      <c r="A56" s="11" t="s">
        <v>59</v>
      </c>
      <c r="B56" s="28"/>
      <c r="C56" s="28"/>
      <c r="D56" s="30"/>
      <c r="E56" s="30"/>
      <c r="F56" s="28"/>
      <c r="G56" s="28"/>
      <c r="H56" s="30"/>
      <c r="I56" s="30"/>
      <c r="J56" s="9"/>
      <c r="K56" s="10">
        <f>COUNTIF(B56:I56,"=no")</f>
        <v>0</v>
      </c>
      <c r="L56" s="9"/>
    </row>
    <row r="57" spans="1:12" ht="15.75" customHeight="1" x14ac:dyDescent="0.25">
      <c r="A57" s="11" t="s">
        <v>68</v>
      </c>
      <c r="B57" s="3"/>
      <c r="C57" s="3"/>
      <c r="D57" s="31"/>
      <c r="E57" s="31"/>
      <c r="F57" s="3"/>
      <c r="G57" s="3"/>
      <c r="H57" s="31"/>
      <c r="I57" s="31"/>
      <c r="J57" s="9"/>
      <c r="K57" s="10"/>
      <c r="L57" s="9"/>
    </row>
    <row r="58" spans="1:12" ht="16.5" customHeight="1" x14ac:dyDescent="0.25">
      <c r="A58" s="17" t="s">
        <v>5</v>
      </c>
      <c r="B58" s="9"/>
      <c r="C58" s="9"/>
      <c r="D58" s="9"/>
      <c r="E58" s="9"/>
      <c r="F58" s="9"/>
      <c r="G58" s="9"/>
      <c r="H58" s="9"/>
      <c r="I58" s="9"/>
      <c r="J58" s="9"/>
      <c r="K58" s="18">
        <f>SUM(K59:K60)</f>
        <v>0</v>
      </c>
      <c r="L58" s="9"/>
    </row>
    <row r="59" spans="1:12" x14ac:dyDescent="0.25">
      <c r="A59" s="11" t="s">
        <v>62</v>
      </c>
      <c r="B59" s="22"/>
      <c r="C59" s="22"/>
      <c r="D59" s="32"/>
      <c r="E59" s="32"/>
      <c r="F59" s="22"/>
      <c r="G59" s="22"/>
      <c r="H59" s="32"/>
      <c r="I59" s="32"/>
      <c r="J59" s="9"/>
      <c r="K59" s="10">
        <f>COUNTIF(B59:I59,"&gt;2")</f>
        <v>0</v>
      </c>
      <c r="L59" s="9"/>
    </row>
    <row r="60" spans="1:12" x14ac:dyDescent="0.25">
      <c r="A60" s="11" t="s">
        <v>69</v>
      </c>
      <c r="B60" s="22"/>
      <c r="C60" s="22"/>
      <c r="D60" s="32"/>
      <c r="E60" s="32"/>
      <c r="F60" s="22"/>
      <c r="G60" s="22"/>
      <c r="H60" s="32"/>
      <c r="I60" s="32"/>
      <c r="J60" s="9"/>
      <c r="K60" s="10">
        <f>COUNTIF(B60:I60,"&gt;8.3")</f>
        <v>0</v>
      </c>
      <c r="L60" s="9"/>
    </row>
    <row r="61" spans="1:12" x14ac:dyDescent="0.25">
      <c r="A61" s="17" t="s">
        <v>25</v>
      </c>
      <c r="B61" s="33"/>
      <c r="C61" s="33"/>
      <c r="D61" s="33"/>
      <c r="E61" s="33"/>
      <c r="F61" s="33"/>
      <c r="G61" s="33"/>
      <c r="H61" s="33"/>
      <c r="I61" s="33"/>
      <c r="J61" s="9"/>
      <c r="K61" s="34"/>
      <c r="L61" s="9"/>
    </row>
    <row r="62" spans="1:12" x14ac:dyDescent="0.25">
      <c r="A62" s="11" t="s">
        <v>70</v>
      </c>
      <c r="B62" s="3"/>
      <c r="C62" s="3"/>
      <c r="D62" s="31"/>
      <c r="E62" s="31"/>
      <c r="F62" s="3"/>
      <c r="G62" s="3"/>
      <c r="H62" s="31"/>
      <c r="I62" s="31"/>
      <c r="J62" s="9"/>
      <c r="K62" s="10"/>
      <c r="L62" s="9"/>
    </row>
    <row r="63" spans="1:12" x14ac:dyDescent="0.25">
      <c r="A63" s="27" t="s">
        <v>13</v>
      </c>
      <c r="B63" s="3"/>
      <c r="C63" s="3"/>
      <c r="D63" s="31"/>
      <c r="E63" s="31"/>
      <c r="F63" s="3"/>
      <c r="G63" s="3"/>
      <c r="H63" s="31"/>
      <c r="I63" s="31"/>
      <c r="J63" s="9"/>
      <c r="K63" s="10"/>
      <c r="L63" s="9"/>
    </row>
    <row r="64" spans="1:12" ht="15.75" customHeight="1" x14ac:dyDescent="0.25">
      <c r="A64" s="27" t="s">
        <v>14</v>
      </c>
      <c r="B64" s="3"/>
      <c r="C64" s="3"/>
      <c r="D64" s="31"/>
      <c r="E64" s="31"/>
      <c r="F64" s="3"/>
      <c r="G64" s="3"/>
      <c r="H64" s="31"/>
      <c r="I64" s="31"/>
      <c r="J64" s="9"/>
      <c r="K64" s="10"/>
      <c r="L64" s="9"/>
    </row>
    <row r="65" spans="1:12" ht="15.75" customHeight="1" x14ac:dyDescent="0.25">
      <c r="A65" s="11" t="s">
        <v>71</v>
      </c>
      <c r="B65" s="3"/>
      <c r="C65" s="3"/>
      <c r="D65" s="31"/>
      <c r="E65" s="31"/>
      <c r="F65" s="3"/>
      <c r="G65" s="3"/>
      <c r="H65" s="31"/>
      <c r="I65" s="31"/>
      <c r="J65" s="9"/>
      <c r="K65" s="10"/>
      <c r="L65" s="9"/>
    </row>
    <row r="66" spans="1:12" x14ac:dyDescent="0.25">
      <c r="A66" s="11" t="s">
        <v>15</v>
      </c>
      <c r="B66" s="3"/>
      <c r="C66" s="3"/>
      <c r="D66" s="31"/>
      <c r="E66" s="31"/>
      <c r="F66" s="3"/>
      <c r="G66" s="3"/>
      <c r="H66" s="31"/>
      <c r="I66" s="31"/>
      <c r="J66" s="9"/>
      <c r="K66" s="10"/>
      <c r="L66" s="9"/>
    </row>
    <row r="67" spans="1:12" ht="26.25" customHeight="1" x14ac:dyDescent="0.25">
      <c r="A67" s="12" t="s">
        <v>16</v>
      </c>
      <c r="B67" s="13"/>
      <c r="C67" s="13"/>
      <c r="D67" s="13"/>
      <c r="E67" s="13"/>
      <c r="F67" s="13"/>
      <c r="G67" s="13"/>
      <c r="H67" s="13"/>
      <c r="I67" s="13"/>
      <c r="J67" s="9"/>
      <c r="K67" s="35">
        <f>SUM(K68:K69)</f>
        <v>0</v>
      </c>
      <c r="L67" s="9"/>
    </row>
    <row r="68" spans="1:12" x14ac:dyDescent="0.25">
      <c r="A68" s="11" t="s">
        <v>72</v>
      </c>
      <c r="B68" s="3"/>
      <c r="C68" s="3"/>
      <c r="D68" s="3"/>
      <c r="E68" s="3"/>
      <c r="F68" s="3"/>
      <c r="G68" s="3"/>
      <c r="H68" s="3"/>
      <c r="I68" s="3"/>
      <c r="J68" s="9"/>
      <c r="K68" s="10">
        <f>COUNTIF(B68:I68,"=no")</f>
        <v>0</v>
      </c>
      <c r="L68" s="9"/>
    </row>
    <row r="69" spans="1:12" x14ac:dyDescent="0.25">
      <c r="A69" s="11" t="s">
        <v>73</v>
      </c>
      <c r="B69" s="3"/>
      <c r="C69" s="3"/>
      <c r="D69" s="3"/>
      <c r="E69" s="3"/>
      <c r="F69" s="3"/>
      <c r="G69" s="3"/>
      <c r="H69" s="3"/>
      <c r="I69" s="3"/>
      <c r="J69" s="9"/>
      <c r="K69" s="10">
        <f>COUNTIF(B69:I69,"=no")</f>
        <v>0</v>
      </c>
      <c r="L69" s="9"/>
    </row>
    <row r="70" spans="1:12" ht="15.75" x14ac:dyDescent="0.25">
      <c r="A70" s="17" t="s">
        <v>55</v>
      </c>
      <c r="B70" s="9"/>
      <c r="C70" s="9"/>
      <c r="D70" s="9"/>
      <c r="E70" s="9"/>
      <c r="F70" s="9"/>
      <c r="G70" s="9"/>
      <c r="H70" s="9"/>
      <c r="I70" s="9"/>
      <c r="J70" s="9"/>
      <c r="K70" s="18">
        <f>SUM(K71:K73)</f>
        <v>0</v>
      </c>
      <c r="L70" s="9"/>
    </row>
    <row r="71" spans="1:12" x14ac:dyDescent="0.25">
      <c r="A71" s="11" t="s">
        <v>56</v>
      </c>
      <c r="B71" s="3"/>
      <c r="C71" s="3"/>
      <c r="D71" s="3"/>
      <c r="E71" s="3"/>
      <c r="F71" s="3"/>
      <c r="G71" s="3"/>
      <c r="H71" s="3"/>
      <c r="I71" s="3"/>
      <c r="J71" s="9"/>
      <c r="K71" s="10">
        <f>COUNTIF(B71:I71,"=none")</f>
        <v>0</v>
      </c>
      <c r="L71" s="9"/>
    </row>
    <row r="72" spans="1:12" x14ac:dyDescent="0.25">
      <c r="A72" s="11" t="s">
        <v>93</v>
      </c>
      <c r="B72" s="3"/>
      <c r="C72" s="3"/>
      <c r="D72" s="3"/>
      <c r="E72" s="3"/>
      <c r="F72" s="3"/>
      <c r="G72" s="3"/>
      <c r="H72" s="3"/>
      <c r="I72" s="3"/>
      <c r="J72" s="9"/>
      <c r="K72" s="10">
        <f>SUM(B72:I72)</f>
        <v>0</v>
      </c>
      <c r="L72" s="9"/>
    </row>
    <row r="73" spans="1:12" x14ac:dyDescent="0.25">
      <c r="A73" s="11" t="s">
        <v>17</v>
      </c>
      <c r="B73" s="3"/>
      <c r="C73" s="3"/>
      <c r="D73" s="3"/>
      <c r="E73" s="3"/>
      <c r="F73" s="3"/>
      <c r="G73" s="3"/>
      <c r="H73" s="3"/>
      <c r="I73" s="3"/>
      <c r="J73" s="9"/>
      <c r="K73" s="10"/>
      <c r="L73" s="9"/>
    </row>
    <row r="74" spans="1:12" ht="15" customHeight="1" x14ac:dyDescent="0.25">
      <c r="A74" s="17" t="s">
        <v>18</v>
      </c>
      <c r="B74" s="9"/>
      <c r="C74" s="9"/>
      <c r="D74" s="9"/>
      <c r="E74" s="9"/>
      <c r="F74" s="9"/>
      <c r="G74" s="9"/>
      <c r="H74" s="9"/>
      <c r="I74" s="9"/>
      <c r="J74" s="9"/>
      <c r="K74" s="18">
        <f>SUM(K75:K81)</f>
        <v>0</v>
      </c>
      <c r="L74" s="9"/>
    </row>
    <row r="75" spans="1:12" ht="15.75" customHeight="1" x14ac:dyDescent="0.25">
      <c r="A75" s="11" t="s">
        <v>112</v>
      </c>
      <c r="B75" s="3"/>
      <c r="C75" s="3"/>
      <c r="D75" s="3"/>
      <c r="E75" s="3"/>
      <c r="F75" s="3"/>
      <c r="G75" s="3"/>
      <c r="H75" s="3"/>
      <c r="I75" s="28"/>
      <c r="J75" s="9"/>
      <c r="K75" s="10">
        <f>COUNTIF(B75:I75,"=no")</f>
        <v>0</v>
      </c>
      <c r="L75" s="9"/>
    </row>
    <row r="76" spans="1:12" ht="15.75" customHeight="1" x14ac:dyDescent="0.25">
      <c r="A76" s="11" t="s">
        <v>74</v>
      </c>
      <c r="B76" s="3"/>
      <c r="C76" s="3"/>
      <c r="D76" s="3"/>
      <c r="E76" s="3"/>
      <c r="F76" s="3"/>
      <c r="G76" s="3"/>
      <c r="H76" s="3"/>
      <c r="I76" s="28"/>
      <c r="J76" s="9"/>
      <c r="K76" s="10">
        <f>COUNTIF(B76:I76,"=no")</f>
        <v>0</v>
      </c>
      <c r="L76" s="9"/>
    </row>
    <row r="77" spans="1:12" ht="15.75" customHeight="1" x14ac:dyDescent="0.25">
      <c r="A77" s="11" t="s">
        <v>75</v>
      </c>
      <c r="B77" s="3"/>
      <c r="C77" s="3"/>
      <c r="D77" s="3"/>
      <c r="E77" s="3"/>
      <c r="F77" s="3"/>
      <c r="G77" s="3"/>
      <c r="H77" s="3"/>
      <c r="I77" s="28"/>
      <c r="J77" s="9"/>
      <c r="K77" s="10">
        <f>COUNTIF(B77:I77,"=NO")</f>
        <v>0</v>
      </c>
      <c r="L77" s="9"/>
    </row>
    <row r="78" spans="1:12" x14ac:dyDescent="0.25">
      <c r="A78" s="11" t="s">
        <v>40</v>
      </c>
      <c r="B78" s="28"/>
      <c r="C78" s="28"/>
      <c r="D78" s="28"/>
      <c r="E78" s="28"/>
      <c r="F78" s="28"/>
      <c r="G78" s="28"/>
      <c r="H78" s="28"/>
      <c r="I78" s="28"/>
      <c r="J78" s="9"/>
      <c r="K78" s="10">
        <f>COUNTIF(B78:I78,"&lt;1.5")</f>
        <v>0</v>
      </c>
      <c r="L78" s="9"/>
    </row>
    <row r="79" spans="1:12" ht="15" customHeight="1" x14ac:dyDescent="0.25">
      <c r="A79" s="11" t="s">
        <v>23</v>
      </c>
      <c r="B79" s="28"/>
      <c r="C79" s="28"/>
      <c r="D79" s="28"/>
      <c r="E79" s="28"/>
      <c r="F79" s="28"/>
      <c r="G79" s="28"/>
      <c r="H79" s="28"/>
      <c r="I79" s="3"/>
      <c r="J79" s="9"/>
      <c r="K79" s="10">
        <f>COUNTIF(B79:I79,"&lt;10")</f>
        <v>0</v>
      </c>
      <c r="L79" s="9"/>
    </row>
    <row r="80" spans="1:12" ht="15" customHeight="1" x14ac:dyDescent="0.25">
      <c r="A80" s="11" t="s">
        <v>57</v>
      </c>
      <c r="B80" s="28"/>
      <c r="C80" s="28"/>
      <c r="D80" s="28"/>
      <c r="E80" s="28"/>
      <c r="F80" s="28"/>
      <c r="G80" s="28"/>
      <c r="H80" s="28"/>
      <c r="I80" s="3"/>
      <c r="J80" s="9"/>
      <c r="K80" s="10">
        <f>COUNTIF(B80:I80,"&lt;5")</f>
        <v>0</v>
      </c>
      <c r="L80" s="9"/>
    </row>
    <row r="81" spans="1:12" x14ac:dyDescent="0.25">
      <c r="A81" s="11" t="s">
        <v>91</v>
      </c>
      <c r="B81" s="3"/>
      <c r="C81" s="3"/>
      <c r="D81" s="3"/>
      <c r="E81" s="3"/>
      <c r="F81" s="3"/>
      <c r="G81" s="3"/>
      <c r="H81" s="3"/>
      <c r="I81" s="3"/>
      <c r="J81" s="9"/>
      <c r="K81" s="10">
        <f>COUNTIF(B81:I81,"=yes")</f>
        <v>0</v>
      </c>
      <c r="L81" s="9"/>
    </row>
    <row r="82" spans="1:12" ht="24.75" customHeight="1" x14ac:dyDescent="0.25">
      <c r="A82" s="12" t="s">
        <v>19</v>
      </c>
      <c r="B82" s="13"/>
      <c r="C82" s="13"/>
      <c r="D82" s="13"/>
      <c r="E82" s="13"/>
      <c r="F82" s="13"/>
      <c r="G82" s="13"/>
      <c r="H82" s="13"/>
      <c r="I82" s="13"/>
      <c r="J82" s="9"/>
      <c r="K82" s="26"/>
      <c r="L82" s="9"/>
    </row>
    <row r="83" spans="1:12" x14ac:dyDescent="0.25">
      <c r="A83" s="36" t="s">
        <v>76</v>
      </c>
      <c r="B83" s="3"/>
      <c r="C83" s="3"/>
      <c r="D83" s="3"/>
      <c r="E83" s="3"/>
      <c r="F83" s="3"/>
      <c r="G83" s="3"/>
      <c r="H83" s="3"/>
      <c r="I83" s="3"/>
      <c r="J83" s="9"/>
      <c r="K83" s="10"/>
      <c r="L83" s="9"/>
    </row>
    <row r="84" spans="1:12" x14ac:dyDescent="0.25">
      <c r="A84" s="11" t="s">
        <v>77</v>
      </c>
      <c r="B84" s="3"/>
      <c r="C84" s="3"/>
      <c r="D84" s="3"/>
      <c r="E84" s="3"/>
      <c r="F84" s="3"/>
      <c r="G84" s="3"/>
      <c r="H84" s="3"/>
      <c r="I84" s="3"/>
      <c r="J84" s="9"/>
      <c r="K84" s="10"/>
      <c r="L84" s="9"/>
    </row>
    <row r="85" spans="1:12" x14ac:dyDescent="0.25">
      <c r="A85" s="11" t="s">
        <v>20</v>
      </c>
      <c r="B85" s="3"/>
      <c r="C85" s="3"/>
      <c r="D85" s="3"/>
      <c r="E85" s="3"/>
      <c r="F85" s="3"/>
      <c r="G85" s="3"/>
      <c r="H85" s="3"/>
      <c r="I85" s="3"/>
      <c r="J85" s="9"/>
      <c r="K85" s="10"/>
      <c r="L85" s="9"/>
    </row>
    <row r="86" spans="1:12" x14ac:dyDescent="0.25">
      <c r="A86" s="11" t="s">
        <v>78</v>
      </c>
      <c r="B86" s="3"/>
      <c r="C86" s="3"/>
      <c r="D86" s="3"/>
      <c r="E86" s="3"/>
      <c r="F86" s="3"/>
      <c r="G86" s="3"/>
      <c r="H86" s="3"/>
      <c r="I86" s="3"/>
      <c r="J86" s="9"/>
      <c r="K86" s="10"/>
      <c r="L86" s="9"/>
    </row>
    <row r="87" spans="1:12" x14ac:dyDescent="0.25">
      <c r="A87" s="11" t="s">
        <v>79</v>
      </c>
      <c r="B87" s="3"/>
      <c r="C87" s="3"/>
      <c r="D87" s="3"/>
      <c r="E87" s="3"/>
      <c r="F87" s="3"/>
      <c r="G87" s="3"/>
      <c r="H87" s="3"/>
      <c r="I87" s="3"/>
      <c r="J87" s="9"/>
      <c r="K87" s="10"/>
      <c r="L87" s="9"/>
    </row>
    <row r="88" spans="1:12" ht="26.25" customHeigh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37"/>
      <c r="L88" s="6"/>
    </row>
    <row r="89" spans="1:12" ht="24.75" customHeight="1" x14ac:dyDescent="0.25">
      <c r="A89" s="12" t="s">
        <v>107</v>
      </c>
      <c r="B89" s="13"/>
      <c r="C89" s="13"/>
      <c r="D89" s="13"/>
      <c r="E89" s="13"/>
      <c r="F89" s="13"/>
      <c r="G89" s="13"/>
      <c r="H89" s="13"/>
      <c r="I89" s="13"/>
      <c r="J89" s="9"/>
      <c r="K89" s="13"/>
      <c r="L89" s="9"/>
    </row>
    <row r="90" spans="1:12" ht="18.75" customHeight="1" x14ac:dyDescent="0.25">
      <c r="A90" s="11" t="s">
        <v>9</v>
      </c>
      <c r="B90" s="3" t="s">
        <v>84</v>
      </c>
      <c r="C90" s="3" t="s">
        <v>84</v>
      </c>
      <c r="D90" s="3" t="s">
        <v>35</v>
      </c>
      <c r="E90" s="3" t="s">
        <v>35</v>
      </c>
      <c r="F90" s="3" t="s">
        <v>85</v>
      </c>
      <c r="G90" s="3" t="s">
        <v>85</v>
      </c>
      <c r="H90" s="3" t="s">
        <v>86</v>
      </c>
      <c r="I90" s="3" t="s">
        <v>86</v>
      </c>
      <c r="J90" s="9"/>
      <c r="K90" s="3"/>
      <c r="L90" s="9"/>
    </row>
    <row r="91" spans="1:12" ht="18.75" customHeight="1" x14ac:dyDescent="0.25">
      <c r="A91" s="11" t="s">
        <v>87</v>
      </c>
      <c r="B91" s="3" t="s">
        <v>53</v>
      </c>
      <c r="C91" s="3" t="s">
        <v>52</v>
      </c>
      <c r="D91" s="3" t="s">
        <v>54</v>
      </c>
      <c r="E91" s="3" t="s">
        <v>51</v>
      </c>
      <c r="F91" s="3" t="s">
        <v>53</v>
      </c>
      <c r="G91" s="3" t="s">
        <v>52</v>
      </c>
      <c r="H91" s="3" t="s">
        <v>54</v>
      </c>
      <c r="I91" s="3" t="s">
        <v>51</v>
      </c>
      <c r="J91" s="9"/>
      <c r="K91" s="3"/>
      <c r="L91" s="9"/>
    </row>
    <row r="92" spans="1:12" ht="15.75" x14ac:dyDescent="0.25">
      <c r="A92" s="38" t="s">
        <v>45</v>
      </c>
      <c r="B92" s="9"/>
      <c r="C92" s="9"/>
      <c r="D92" s="9"/>
      <c r="E92" s="9"/>
      <c r="F92" s="9"/>
      <c r="G92" s="9"/>
      <c r="H92" s="9"/>
      <c r="I92" s="9"/>
      <c r="J92" s="9"/>
      <c r="K92" s="39">
        <f>SUM(K93:K99)</f>
        <v>0</v>
      </c>
      <c r="L92" s="9"/>
    </row>
    <row r="93" spans="1:12" x14ac:dyDescent="0.25">
      <c r="A93" s="8" t="s">
        <v>108</v>
      </c>
      <c r="B93" s="40"/>
      <c r="C93" s="40"/>
      <c r="D93" s="40"/>
      <c r="E93" s="40"/>
      <c r="F93" s="40"/>
      <c r="G93" s="40"/>
      <c r="H93" s="40"/>
      <c r="I93" s="40"/>
      <c r="J93" s="9"/>
      <c r="K93" s="8">
        <f>COUNTIF(B93:I93,"&lt;6")</f>
        <v>0</v>
      </c>
      <c r="L93" s="9"/>
    </row>
    <row r="94" spans="1:12" x14ac:dyDescent="0.25">
      <c r="A94" s="8" t="s">
        <v>109</v>
      </c>
      <c r="B94" s="40"/>
      <c r="C94" s="40"/>
      <c r="D94" s="40"/>
      <c r="E94" s="40"/>
      <c r="F94" s="40"/>
      <c r="G94" s="40"/>
      <c r="H94" s="40"/>
      <c r="I94" s="40"/>
      <c r="J94" s="9"/>
      <c r="K94" s="8">
        <f>COUNTIF(B94:I94,"&lt;5")</f>
        <v>0</v>
      </c>
      <c r="L94" s="9"/>
    </row>
    <row r="95" spans="1:12" x14ac:dyDescent="0.25">
      <c r="A95" s="11" t="s">
        <v>43</v>
      </c>
      <c r="B95" s="19"/>
      <c r="C95" s="19"/>
      <c r="D95" s="19"/>
      <c r="E95" s="19"/>
      <c r="F95" s="19"/>
      <c r="G95" s="19"/>
      <c r="H95" s="19"/>
      <c r="I95" s="19"/>
      <c r="J95" s="9"/>
      <c r="K95" s="14">
        <f>COUNTIF(B95:I95,"&lt;48")</f>
        <v>0</v>
      </c>
      <c r="L95" s="9"/>
    </row>
    <row r="96" spans="1:12" x14ac:dyDescent="0.25">
      <c r="A96" s="11" t="s">
        <v>44</v>
      </c>
      <c r="B96" s="19"/>
      <c r="C96" s="19"/>
      <c r="D96" s="19"/>
      <c r="E96" s="19"/>
      <c r="F96" s="19"/>
      <c r="G96" s="19"/>
      <c r="H96" s="19"/>
      <c r="I96" s="19"/>
      <c r="J96" s="9"/>
      <c r="K96" s="14">
        <f>COUNTIF(B96:I96,"&lt;48")</f>
        <v>0</v>
      </c>
      <c r="L96" s="9"/>
    </row>
    <row r="97" spans="1:12" x14ac:dyDescent="0.25">
      <c r="A97" s="11" t="s">
        <v>26</v>
      </c>
      <c r="B97" s="19"/>
      <c r="C97" s="19"/>
      <c r="D97" s="19"/>
      <c r="E97" s="19"/>
      <c r="F97" s="19"/>
      <c r="G97" s="19"/>
      <c r="H97" s="19"/>
      <c r="I97" s="19"/>
      <c r="J97" s="9"/>
      <c r="K97" s="14">
        <f>COUNTIF(B97:I97,"&lt;48")</f>
        <v>0</v>
      </c>
      <c r="L97" s="9"/>
    </row>
    <row r="98" spans="1:12" x14ac:dyDescent="0.25">
      <c r="A98" s="11" t="s">
        <v>88</v>
      </c>
      <c r="B98" s="41"/>
      <c r="C98" s="41"/>
      <c r="D98" s="41"/>
      <c r="E98" s="41"/>
      <c r="F98" s="41"/>
      <c r="G98" s="41"/>
      <c r="H98" s="41"/>
      <c r="I98" s="41"/>
      <c r="J98" s="9"/>
      <c r="K98" s="14">
        <f>COUNTIF(B98:I98,"&gt;0")</f>
        <v>0</v>
      </c>
      <c r="L98" s="9"/>
    </row>
    <row r="99" spans="1:12" x14ac:dyDescent="0.25">
      <c r="A99" s="11" t="s">
        <v>89</v>
      </c>
      <c r="B99" s="41"/>
      <c r="C99" s="41"/>
      <c r="D99" s="41"/>
      <c r="E99" s="41"/>
      <c r="F99" s="41"/>
      <c r="G99" s="41"/>
      <c r="H99" s="41"/>
      <c r="I99" s="41"/>
      <c r="J99" s="9"/>
      <c r="K99" s="14">
        <f>COUNTIF(B99:I99,"&gt;0")</f>
        <v>0</v>
      </c>
      <c r="L99" s="9"/>
    </row>
    <row r="100" spans="1:12" ht="15.75" x14ac:dyDescent="0.25">
      <c r="A100" s="38" t="s">
        <v>82</v>
      </c>
      <c r="B100" s="9"/>
      <c r="C100" s="9"/>
      <c r="D100" s="9"/>
      <c r="E100" s="9"/>
      <c r="F100" s="9"/>
      <c r="G100" s="9"/>
      <c r="H100" s="9"/>
      <c r="I100" s="9"/>
      <c r="J100" s="9"/>
      <c r="K100" s="39">
        <f>SUM(K101:K106)</f>
        <v>0</v>
      </c>
      <c r="L100" s="9"/>
    </row>
    <row r="101" spans="1:12" x14ac:dyDescent="0.25">
      <c r="A101" s="11" t="s">
        <v>60</v>
      </c>
      <c r="B101" s="22"/>
      <c r="C101" s="22"/>
      <c r="D101" s="22"/>
      <c r="E101" s="22"/>
      <c r="F101" s="22"/>
      <c r="G101" s="22"/>
      <c r="H101" s="22"/>
      <c r="I101" s="22"/>
      <c r="J101" s="9"/>
      <c r="K101" s="11">
        <f>COUNTIF(B101:I101,"&gt;2")</f>
        <v>0</v>
      </c>
      <c r="L101" s="9"/>
    </row>
    <row r="102" spans="1:12" x14ac:dyDescent="0.25">
      <c r="A102" s="11" t="s">
        <v>83</v>
      </c>
      <c r="B102" s="22"/>
      <c r="C102" s="22"/>
      <c r="D102" s="22"/>
      <c r="E102" s="22"/>
      <c r="F102" s="22"/>
      <c r="G102" s="22"/>
      <c r="H102" s="22"/>
      <c r="I102" s="22"/>
      <c r="J102" s="9"/>
      <c r="K102" s="11">
        <f>COUNTIF(B102:I102,"&gt;8.3")</f>
        <v>0</v>
      </c>
      <c r="L102" s="9"/>
    </row>
    <row r="103" spans="1:12" x14ac:dyDescent="0.25">
      <c r="A103" s="11" t="s">
        <v>62</v>
      </c>
      <c r="B103" s="22"/>
      <c r="C103" s="22"/>
      <c r="D103" s="22"/>
      <c r="E103" s="22"/>
      <c r="F103" s="22"/>
      <c r="G103" s="22"/>
      <c r="H103" s="22"/>
      <c r="I103" s="22"/>
      <c r="J103" s="9"/>
      <c r="K103" s="11">
        <f>COUNTIF(B103:I103,"&gt;2")</f>
        <v>0</v>
      </c>
      <c r="L103" s="9"/>
    </row>
    <row r="104" spans="1:12" x14ac:dyDescent="0.25">
      <c r="A104" s="11" t="s">
        <v>63</v>
      </c>
      <c r="B104" s="22"/>
      <c r="C104" s="22"/>
      <c r="D104" s="22"/>
      <c r="E104" s="22"/>
      <c r="F104" s="22"/>
      <c r="G104" s="22"/>
      <c r="H104" s="22"/>
      <c r="I104" s="22"/>
      <c r="J104" s="9"/>
      <c r="K104" s="11">
        <f>COUNTIF(B104:I104,"&gt;10")</f>
        <v>0</v>
      </c>
      <c r="L104" s="9"/>
    </row>
    <row r="105" spans="1:12" x14ac:dyDescent="0.25">
      <c r="A105" s="11" t="s">
        <v>64</v>
      </c>
      <c r="B105" s="22"/>
      <c r="C105" s="22"/>
      <c r="D105" s="22"/>
      <c r="E105" s="22"/>
      <c r="F105" s="22"/>
      <c r="G105" s="22"/>
      <c r="H105" s="22"/>
      <c r="I105" s="22"/>
      <c r="J105" s="9"/>
      <c r="K105" s="11">
        <f>COUNTIF(B105:I105,"&gt;10")</f>
        <v>0</v>
      </c>
      <c r="L105" s="9"/>
    </row>
    <row r="106" spans="1:12" x14ac:dyDescent="0.25">
      <c r="A106" s="11" t="s">
        <v>65</v>
      </c>
      <c r="B106" s="22"/>
      <c r="C106" s="22"/>
      <c r="D106" s="22"/>
      <c r="E106" s="22"/>
      <c r="F106" s="22"/>
      <c r="G106" s="22"/>
      <c r="H106" s="22"/>
      <c r="I106" s="22"/>
      <c r="J106" s="9"/>
      <c r="K106" s="11">
        <f>COUNTIF(B106:I106,"&gt;5")</f>
        <v>0</v>
      </c>
      <c r="L106" s="9"/>
    </row>
    <row r="107" spans="1:12" ht="15" customHeight="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ht="15" customHeight="1" x14ac:dyDescent="0.25">
      <c r="A108" s="3"/>
      <c r="B108" s="3"/>
      <c r="C108" s="3"/>
      <c r="D108" s="3"/>
      <c r="E108" s="3"/>
      <c r="F108" s="3"/>
      <c r="G108" s="3"/>
      <c r="H108" s="42" t="s">
        <v>100</v>
      </c>
      <c r="I108" s="42"/>
      <c r="J108" s="42"/>
      <c r="K108" s="43">
        <f>SUM(K10+K14+K21+K31+K38+K41+K47+K54+K58+K67+K70+K74+K92+K100)</f>
        <v>0</v>
      </c>
      <c r="L108" s="3"/>
    </row>
    <row r="109" spans="1:12" ht="18.75" customHeight="1" x14ac:dyDescent="0.25">
      <c r="A109" s="3"/>
      <c r="B109" s="3"/>
      <c r="C109" s="3"/>
      <c r="D109" s="3"/>
      <c r="E109" s="3"/>
      <c r="F109" s="3"/>
      <c r="G109" s="3"/>
      <c r="H109" s="42"/>
      <c r="I109" s="42"/>
      <c r="J109" s="42"/>
      <c r="K109" s="43"/>
      <c r="L109" s="3"/>
    </row>
  </sheetData>
  <mergeCells count="9">
    <mergeCell ref="H108:J109"/>
    <mergeCell ref="K108:K109"/>
    <mergeCell ref="N1:O1"/>
    <mergeCell ref="I1:J1"/>
    <mergeCell ref="E1:F1"/>
    <mergeCell ref="E2:F2"/>
    <mergeCell ref="G1:H1"/>
    <mergeCell ref="G2:H2"/>
    <mergeCell ref="J3:L3"/>
  </mergeCells>
  <conditionalFormatting sqref="B11:G13">
    <cfRule type="cellIs" dxfId="74" priority="96" operator="between">
      <formula>1</formula>
      <formula>47.75</formula>
    </cfRule>
  </conditionalFormatting>
  <conditionalFormatting sqref="B17:G17">
    <cfRule type="cellIs" dxfId="73" priority="95" operator="greaterThan">
      <formula>2</formula>
    </cfRule>
  </conditionalFormatting>
  <conditionalFormatting sqref="B11:I13">
    <cfRule type="cellIs" dxfId="72" priority="28" operator="between">
      <formula>0.25</formula>
      <formula>47.75</formula>
    </cfRule>
    <cfRule type="cellIs" dxfId="71" priority="94" operator="between">
      <formula>1</formula>
      <formula>47.8</formula>
    </cfRule>
  </conditionalFormatting>
  <conditionalFormatting sqref="B17:I17">
    <cfRule type="cellIs" dxfId="70" priority="25" operator="between">
      <formula>0.1</formula>
      <formula>1.9</formula>
    </cfRule>
    <cfRule type="cellIs" dxfId="69" priority="93" operator="greaterThan">
      <formula>2</formula>
    </cfRule>
    <cfRule type="cellIs" dxfId="68" priority="5" operator="greaterThan">
      <formula>2</formula>
    </cfRule>
  </conditionalFormatting>
  <conditionalFormatting sqref="B16:I16">
    <cfRule type="cellIs" dxfId="67" priority="26" operator="between">
      <formula>0.1</formula>
      <formula>8.2</formula>
    </cfRule>
    <cfRule type="cellIs" dxfId="66" priority="79" operator="greaterThan">
      <formula>8.3</formula>
    </cfRule>
    <cfRule type="cellIs" dxfId="65" priority="80" operator="greaterThan">
      <formula>8.3</formula>
    </cfRule>
    <cfRule type="cellIs" dxfId="64" priority="92" operator="greaterThan">
      <formula>8.3</formula>
    </cfRule>
    <cfRule type="cellIs" dxfId="63" priority="6" operator="greaterThan">
      <formula>8.3</formula>
    </cfRule>
  </conditionalFormatting>
  <conditionalFormatting sqref="B15:I15">
    <cfRule type="cellIs" dxfId="62" priority="27" operator="between">
      <formula>0.1</formula>
      <formula>1.9</formula>
    </cfRule>
    <cfRule type="cellIs" dxfId="61" priority="91" operator="greaterThan">
      <formula>2</formula>
    </cfRule>
    <cfRule type="cellIs" dxfId="60" priority="7" operator="greaterThan">
      <formula>2</formula>
    </cfRule>
  </conditionalFormatting>
  <conditionalFormatting sqref="B20:I20">
    <cfRule type="cellIs" dxfId="59" priority="23" operator="between">
      <formula>0.1</formula>
      <formula>4.9</formula>
    </cfRule>
    <cfRule type="cellIs" dxfId="58" priority="90" operator="greaterThan">
      <formula>5</formula>
    </cfRule>
    <cfRule type="cellIs" dxfId="57" priority="3" operator="greaterThan">
      <formula>5</formula>
    </cfRule>
  </conditionalFormatting>
  <conditionalFormatting sqref="B27:I28 B29:B31">
    <cfRule type="containsText" dxfId="56" priority="78" operator="containsText" text="NO">
      <formula>NOT(ISERROR(SEARCH("NO",B27)))</formula>
    </cfRule>
  </conditionalFormatting>
  <conditionalFormatting sqref="B32:I32">
    <cfRule type="cellIs" dxfId="55" priority="22" operator="between">
      <formula>0.1</formula>
      <formula>47.75</formula>
    </cfRule>
    <cfRule type="cellIs" dxfId="54" priority="77" operator="between">
      <formula>1</formula>
      <formula>47.8</formula>
    </cfRule>
  </conditionalFormatting>
  <conditionalFormatting sqref="B39:I39">
    <cfRule type="cellIs" dxfId="53" priority="21" operator="between">
      <formula>0.1</formula>
      <formula>1.9</formula>
    </cfRule>
    <cfRule type="cellIs" dxfId="52" priority="76" operator="greaterThan">
      <formula>2</formula>
    </cfRule>
    <cfRule type="cellIs" dxfId="51" priority="8" operator="greaterThan">
      <formula>2</formula>
    </cfRule>
  </conditionalFormatting>
  <conditionalFormatting sqref="B40:I40">
    <cfRule type="cellIs" dxfId="50" priority="20" operator="between">
      <formula>0.1</formula>
      <formula>8.2</formula>
    </cfRule>
    <cfRule type="cellIs" dxfId="49" priority="75" operator="greaterThan">
      <formula>8.3</formula>
    </cfRule>
    <cfRule type="cellIs" dxfId="48" priority="9" operator="greaterThan">
      <formula>8.3</formula>
    </cfRule>
  </conditionalFormatting>
  <conditionalFormatting sqref="B79:H80">
    <cfRule type="cellIs" dxfId="47" priority="74" operator="between">
      <formula>1</formula>
      <formula>9.8</formula>
    </cfRule>
  </conditionalFormatting>
  <conditionalFormatting sqref="B22:I23">
    <cfRule type="cellIs" dxfId="46" priority="70" operator="greaterThan">
      <formula>0.5</formula>
    </cfRule>
    <cfRule type="cellIs" dxfId="45" priority="71" operator="greaterThan">
      <formula>0.5</formula>
    </cfRule>
    <cfRule type="cellIs" dxfId="44" priority="72" operator="greaterThan">
      <formula>0.7</formula>
    </cfRule>
    <cfRule type="cellIs" dxfId="43" priority="73" operator="greaterThan">
      <formula>0.5</formula>
    </cfRule>
  </conditionalFormatting>
  <conditionalFormatting sqref="B59:I59">
    <cfRule type="cellIs" dxfId="42" priority="69" operator="greaterThan">
      <formula>2</formula>
    </cfRule>
  </conditionalFormatting>
  <conditionalFormatting sqref="B60:I61">
    <cfRule type="cellIs" dxfId="41" priority="68" operator="greaterThan">
      <formula>5</formula>
    </cfRule>
  </conditionalFormatting>
  <conditionalFormatting sqref="I75:I77">
    <cfRule type="cellIs" dxfId="40" priority="66" operator="between">
      <formula>0.2</formula>
      <formula>1.5</formula>
    </cfRule>
    <cfRule type="cellIs" dxfId="39" priority="67" operator="between">
      <formula>1.6</formula>
      <formula>9.8</formula>
    </cfRule>
  </conditionalFormatting>
  <conditionalFormatting sqref="B78:I78">
    <cfRule type="cellIs" dxfId="38" priority="52" operator="between">
      <formula>0.01</formula>
      <formula>1.49</formula>
    </cfRule>
    <cfRule type="cellIs" dxfId="37" priority="64" operator="between">
      <formula>0.1</formula>
      <formula>1.5</formula>
    </cfRule>
  </conditionalFormatting>
  <conditionalFormatting sqref="B22:I25">
    <cfRule type="cellIs" dxfId="36" priority="61" operator="greaterThan">
      <formula>0</formula>
    </cfRule>
  </conditionalFormatting>
  <conditionalFormatting sqref="B34:I37">
    <cfRule type="cellIs" dxfId="35" priority="60" operator="greaterThan">
      <formula>0</formula>
    </cfRule>
  </conditionalFormatting>
  <conditionalFormatting sqref="B26:I26">
    <cfRule type="cellIs" dxfId="34" priority="59" operator="greaterThan">
      <formula>0</formula>
    </cfRule>
  </conditionalFormatting>
  <conditionalFormatting sqref="B43:I43">
    <cfRule type="cellIs" dxfId="33" priority="58" operator="greaterThan">
      <formula>0</formula>
    </cfRule>
  </conditionalFormatting>
  <conditionalFormatting sqref="B13:I13">
    <cfRule type="cellIs" dxfId="32" priority="56" operator="between">
      <formula>1</formula>
      <formula>47.8</formula>
    </cfRule>
  </conditionalFormatting>
  <conditionalFormatting sqref="B80:I80">
    <cfRule type="cellIs" dxfId="31" priority="51" operator="between">
      <formula>0.1</formula>
      <formula>5</formula>
    </cfRule>
  </conditionalFormatting>
  <conditionalFormatting sqref="B79:I79">
    <cfRule type="cellIs" dxfId="30" priority="50" operator="between">
      <formula>0.1</formula>
      <formula>10</formula>
    </cfRule>
  </conditionalFormatting>
  <conditionalFormatting sqref="B77:I77">
    <cfRule type="containsText" dxfId="29" priority="49" operator="containsText" text="no">
      <formula>NOT(ISERROR(SEARCH("no",B77)))</formula>
    </cfRule>
  </conditionalFormatting>
  <conditionalFormatting sqref="B76:I76">
    <cfRule type="containsText" dxfId="28" priority="48" operator="containsText" text="no">
      <formula>NOT(ISERROR(SEARCH("no",B76)))</formula>
    </cfRule>
  </conditionalFormatting>
  <conditionalFormatting sqref="B75:I75">
    <cfRule type="containsText" dxfId="27" priority="47" operator="containsText" text="no">
      <formula>NOT(ISERROR(SEARCH("no",B75)))</formula>
    </cfRule>
  </conditionalFormatting>
  <conditionalFormatting sqref="B68:I68">
    <cfRule type="containsText" dxfId="26" priority="46" operator="containsText" text="no">
      <formula>NOT(ISERROR(SEARCH("no",B68)))</formula>
    </cfRule>
  </conditionalFormatting>
  <conditionalFormatting sqref="B81:I81">
    <cfRule type="containsText" dxfId="25" priority="45" operator="containsText" text="yes">
      <formula>NOT(ISERROR(SEARCH("yes",B81)))</formula>
    </cfRule>
  </conditionalFormatting>
  <conditionalFormatting sqref="B71:I71">
    <cfRule type="containsText" dxfId="24" priority="44" operator="containsText" text="none">
      <formula>NOT(ISERROR(SEARCH("none",B71)))</formula>
    </cfRule>
  </conditionalFormatting>
  <conditionalFormatting sqref="B33:I33">
    <cfRule type="containsText" dxfId="23" priority="43" operator="containsText" text="no">
      <formula>NOT(ISERROR(SEARCH("no",B33)))</formula>
    </cfRule>
  </conditionalFormatting>
  <conditionalFormatting sqref="B42:I42">
    <cfRule type="cellIs" dxfId="22" priority="29" operator="between">
      <formula>0.1</formula>
      <formula>3</formula>
    </cfRule>
    <cfRule type="cellIs" dxfId="21" priority="42" operator="between">
      <formula>0.1</formula>
      <formula>6</formula>
    </cfRule>
  </conditionalFormatting>
  <conditionalFormatting sqref="B60:I60">
    <cfRule type="cellIs" dxfId="20" priority="40" operator="greaterThan">
      <formula>8.3</formula>
    </cfRule>
  </conditionalFormatting>
  <conditionalFormatting sqref="B95:I95">
    <cfRule type="cellIs" dxfId="19" priority="39" operator="between">
      <formula>0.1</formula>
      <formula>47.9</formula>
    </cfRule>
  </conditionalFormatting>
  <conditionalFormatting sqref="B96:I96">
    <cfRule type="cellIs" dxfId="18" priority="38" operator="between">
      <formula>0.1</formula>
      <formula>47.9</formula>
    </cfRule>
  </conditionalFormatting>
  <conditionalFormatting sqref="B97:I99">
    <cfRule type="cellIs" dxfId="17" priority="37" operator="between">
      <formula>0.1</formula>
      <formula>47.9</formula>
    </cfRule>
  </conditionalFormatting>
  <conditionalFormatting sqref="B104:I105">
    <cfRule type="cellIs" dxfId="16" priority="36" operator="greaterThan">
      <formula>10</formula>
    </cfRule>
    <cfRule type="cellIs" dxfId="15" priority="14" operator="greaterThan">
      <formula>10</formula>
    </cfRule>
  </conditionalFormatting>
  <conditionalFormatting sqref="B106:I106">
    <cfRule type="cellIs" dxfId="14" priority="35" operator="greaterThan">
      <formula>5</formula>
    </cfRule>
    <cfRule type="cellIs" dxfId="13" priority="10" operator="greaterThan">
      <formula>5</formula>
    </cfRule>
  </conditionalFormatting>
  <conditionalFormatting sqref="B103:I103">
    <cfRule type="cellIs" dxfId="12" priority="34" operator="greaterThan">
      <formula>2</formula>
    </cfRule>
    <cfRule type="cellIs" dxfId="11" priority="11" operator="greaterThan">
      <formula>2</formula>
    </cfRule>
  </conditionalFormatting>
  <conditionalFormatting sqref="B102:I102">
    <cfRule type="cellIs" dxfId="10" priority="33" operator="greaterThan">
      <formula>8.3</formula>
    </cfRule>
    <cfRule type="cellIs" dxfId="9" priority="12" operator="greaterThan">
      <formula>8.3</formula>
    </cfRule>
  </conditionalFormatting>
  <conditionalFormatting sqref="B101:I101">
    <cfRule type="cellIs" dxfId="8" priority="32" operator="greaterThan">
      <formula>2</formula>
    </cfRule>
    <cfRule type="cellIs" dxfId="7" priority="13" operator="greaterThan">
      <formula>2</formula>
    </cfRule>
  </conditionalFormatting>
  <conditionalFormatting sqref="B98:I99">
    <cfRule type="cellIs" dxfId="6" priority="31" operator="greaterThan">
      <formula>0</formula>
    </cfRule>
  </conditionalFormatting>
  <conditionalFormatting sqref="B69:I69">
    <cfRule type="containsText" dxfId="5" priority="30" operator="containsText" text="no">
      <formula>NOT(ISERROR(SEARCH("no",B69)))</formula>
    </cfRule>
  </conditionalFormatting>
  <conditionalFormatting sqref="B50:I50">
    <cfRule type="cellIs" dxfId="4" priority="19" operator="between">
      <formula>0.1</formula>
      <formula>5.4</formula>
    </cfRule>
  </conditionalFormatting>
  <conditionalFormatting sqref="B55:I55">
    <cfRule type="cellIs" dxfId="3" priority="17" operator="between">
      <formula>0.1</formula>
      <formula>5.75</formula>
    </cfRule>
  </conditionalFormatting>
  <conditionalFormatting sqref="B93:I93">
    <cfRule type="cellIs" dxfId="2" priority="16" operator="between">
      <formula>0.1</formula>
      <formula>5.75</formula>
    </cfRule>
  </conditionalFormatting>
  <conditionalFormatting sqref="B94:I94">
    <cfRule type="cellIs" dxfId="1" priority="15" operator="between">
      <formula>0.1</formula>
      <formula>4.75</formula>
    </cfRule>
  </conditionalFormatting>
  <conditionalFormatting sqref="B18:I19">
    <cfRule type="cellIs" dxfId="0" priority="1" operator="greaterThan">
      <formula>10</formula>
    </cfRule>
  </conditionalFormatting>
  <pageMargins left="0.7" right="0.7" top="0.75" bottom="0.75" header="0.3" footer="0.3"/>
  <pageSetup orientation="landscape" horizontalDpi="200" verticalDpi="200" r:id="rId1"/>
  <ignoredErrors>
    <ignoredError sqref="K10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SCOTT COUNTY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Rasmussen</dc:creator>
  <cp:lastModifiedBy>dopy</cp:lastModifiedBy>
  <cp:lastPrinted>2012-07-23T14:12:40Z</cp:lastPrinted>
  <dcterms:created xsi:type="dcterms:W3CDTF">2012-05-23T16:51:37Z</dcterms:created>
  <dcterms:modified xsi:type="dcterms:W3CDTF">2012-07-25T11:59:44Z</dcterms:modified>
</cp:coreProperties>
</file>